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40" windowWidth="11685" windowHeight="8235"/>
  </bookViews>
  <sheets>
    <sheet name="Draw" sheetId="1" r:id="rId1"/>
    <sheet name="Horse Points" sheetId="2" r:id="rId2"/>
    <sheet name="Sheet3" sheetId="3" r:id="rId3"/>
  </sheets>
  <definedNames>
    <definedName name="_xlnm._FilterDatabase" localSheetId="0" hidden="1">Draw!$A$1:$G$78</definedName>
    <definedName name="_xlnm.Print_Area" localSheetId="0">Draw!$A$80:$G$85</definedName>
    <definedName name="_xlnm.Print_Titles" localSheetId="0">Draw!$1:$10</definedName>
  </definedNames>
  <calcPr calcId="124519"/>
</workbook>
</file>

<file path=xl/calcChain.xml><?xml version="1.0" encoding="utf-8"?>
<calcChain xmlns="http://schemas.openxmlformats.org/spreadsheetml/2006/main">
  <c r="AN27" i="1"/>
  <c r="E82"/>
  <c r="E74"/>
  <c r="E68"/>
  <c r="E58"/>
  <c r="E47"/>
  <c r="E36"/>
  <c r="E22"/>
  <c r="E15"/>
  <c r="BM84" l="1"/>
  <c r="BI84"/>
  <c r="AZ84"/>
  <c r="BM76"/>
  <c r="BI76"/>
  <c r="AZ76"/>
  <c r="BM77"/>
  <c r="BI77"/>
  <c r="AZ77"/>
  <c r="BM78"/>
  <c r="BI78"/>
  <c r="AZ78"/>
  <c r="BI70"/>
  <c r="AZ70"/>
  <c r="BM61"/>
  <c r="BI61"/>
  <c r="AZ61"/>
  <c r="BM63"/>
  <c r="BI63"/>
  <c r="AZ63"/>
  <c r="BM64"/>
  <c r="BI64"/>
  <c r="AZ64"/>
  <c r="BM60"/>
  <c r="BI60"/>
  <c r="AZ60"/>
  <c r="BM62"/>
  <c r="BI62"/>
  <c r="AZ62"/>
  <c r="BM52"/>
  <c r="BI52"/>
  <c r="AZ52"/>
  <c r="BM51"/>
  <c r="BI51"/>
  <c r="AZ51"/>
  <c r="BM54"/>
  <c r="BI54"/>
  <c r="AZ54"/>
  <c r="BM53"/>
  <c r="BI53"/>
  <c r="AZ53"/>
  <c r="BM50"/>
  <c r="BI50"/>
  <c r="AZ50"/>
  <c r="BM49"/>
  <c r="BI49"/>
  <c r="AZ49"/>
  <c r="BM39"/>
  <c r="BM38"/>
  <c r="BM41"/>
  <c r="BM43"/>
  <c r="BM40"/>
  <c r="BM42"/>
  <c r="BI39"/>
  <c r="AZ39"/>
  <c r="BI38"/>
  <c r="AZ38"/>
  <c r="BI41"/>
  <c r="AZ41"/>
  <c r="BI43"/>
  <c r="AZ43"/>
  <c r="BI40"/>
  <c r="AZ40"/>
  <c r="BI42"/>
  <c r="AZ42"/>
  <c r="BI24"/>
  <c r="AZ24"/>
  <c r="BI26"/>
  <c r="AZ26"/>
  <c r="BI29"/>
  <c r="AZ29"/>
  <c r="BI28"/>
  <c r="AZ28"/>
  <c r="BI32"/>
  <c r="AZ32"/>
  <c r="BI25"/>
  <c r="AZ25"/>
  <c r="BI30"/>
  <c r="AZ30"/>
  <c r="BI31"/>
  <c r="AZ31"/>
  <c r="BI27"/>
  <c r="AZ27"/>
  <c r="BM17"/>
  <c r="BI17"/>
  <c r="AZ17"/>
  <c r="BI18"/>
  <c r="AZ18"/>
  <c r="BM18"/>
  <c r="BM24"/>
  <c r="BO24" s="1"/>
  <c r="BM26"/>
  <c r="BM29"/>
  <c r="BO29" s="1"/>
  <c r="BM28"/>
  <c r="BM32"/>
  <c r="BO32" s="1"/>
  <c r="BM25"/>
  <c r="BM30"/>
  <c r="BM31"/>
  <c r="BM27"/>
  <c r="BO30" l="1"/>
  <c r="BO27"/>
  <c r="BO28"/>
  <c r="BO18"/>
  <c r="BO38"/>
  <c r="BO31"/>
  <c r="BO25"/>
  <c r="BO26"/>
  <c r="BO62"/>
  <c r="BR62" s="1"/>
  <c r="F62" s="1"/>
  <c r="BO61"/>
  <c r="BR61" s="1"/>
  <c r="F61" s="1"/>
  <c r="BO43"/>
  <c r="BO64"/>
  <c r="BR64" s="1"/>
  <c r="F64" s="1"/>
  <c r="BO42"/>
  <c r="BO41"/>
  <c r="BO50"/>
  <c r="BO54"/>
  <c r="BO52"/>
  <c r="BO60"/>
  <c r="BR60" s="1"/>
  <c r="F60" s="1"/>
  <c r="BO63"/>
  <c r="BR63" s="1"/>
  <c r="F63" s="1"/>
  <c r="BO70"/>
  <c r="BR70" s="1"/>
  <c r="F70" s="1"/>
  <c r="BO76"/>
  <c r="BR76" s="1"/>
  <c r="F76" s="1"/>
  <c r="BO17"/>
  <c r="BO40"/>
  <c r="BO39"/>
  <c r="BO49"/>
  <c r="BO53"/>
  <c r="BO51"/>
  <c r="BO78"/>
  <c r="BR78" s="1"/>
  <c r="F78" s="1"/>
  <c r="BO77"/>
  <c r="BR77" s="1"/>
  <c r="F77" s="1"/>
  <c r="BO84"/>
  <c r="BR84" s="1"/>
  <c r="F84" s="1"/>
  <c r="AN52"/>
  <c r="AN51"/>
  <c r="AN54"/>
  <c r="AN53"/>
  <c r="AN50"/>
  <c r="AN49"/>
  <c r="AN39"/>
  <c r="AN38"/>
  <c r="AN41"/>
  <c r="AN43"/>
  <c r="AN40"/>
  <c r="AN42"/>
  <c r="AN24"/>
  <c r="AN26"/>
  <c r="AN29"/>
  <c r="AN28"/>
  <c r="AN32"/>
  <c r="AN25"/>
  <c r="AN30"/>
  <c r="AN31"/>
  <c r="AN17"/>
  <c r="AN18"/>
  <c r="AC52" l="1"/>
  <c r="AD52" s="1"/>
  <c r="AC51"/>
  <c r="AD51" s="1"/>
  <c r="AC54"/>
  <c r="AD54" s="1"/>
  <c r="AC53"/>
  <c r="AD53" s="1"/>
  <c r="AC50"/>
  <c r="AD50" s="1"/>
  <c r="AC49"/>
  <c r="AD49" s="1"/>
  <c r="AC39"/>
  <c r="AD39" s="1"/>
  <c r="AC38"/>
  <c r="AD38" s="1"/>
  <c r="AC41"/>
  <c r="AD41" s="1"/>
  <c r="AC43"/>
  <c r="AD43" s="1"/>
  <c r="AC40"/>
  <c r="AD40" s="1"/>
  <c r="AC42"/>
  <c r="AD42" s="1"/>
  <c r="AC24"/>
  <c r="AD24" s="1"/>
  <c r="AC26"/>
  <c r="AD26" s="1"/>
  <c r="AC29"/>
  <c r="AD29" s="1"/>
  <c r="AC28"/>
  <c r="AD28" s="1"/>
  <c r="AC32"/>
  <c r="AD32" s="1"/>
  <c r="AC25"/>
  <c r="AD25" s="1"/>
  <c r="AC30"/>
  <c r="AD30" s="1"/>
  <c r="AC31"/>
  <c r="AD31" s="1"/>
  <c r="AC27"/>
  <c r="AD27" s="1"/>
  <c r="AC17"/>
  <c r="AD17" s="1"/>
  <c r="AC18"/>
  <c r="AD18" s="1"/>
  <c r="R52"/>
  <c r="S52" s="1"/>
  <c r="R51"/>
  <c r="S51" s="1"/>
  <c r="R54"/>
  <c r="S54" s="1"/>
  <c r="R53"/>
  <c r="S53" s="1"/>
  <c r="R50"/>
  <c r="S50" s="1"/>
  <c r="R39"/>
  <c r="S39" s="1"/>
  <c r="R38"/>
  <c r="S38" s="1"/>
  <c r="R41"/>
  <c r="S41" s="1"/>
  <c r="R43"/>
  <c r="S43" s="1"/>
  <c r="R40"/>
  <c r="S40" s="1"/>
  <c r="R24"/>
  <c r="S24" s="1"/>
  <c r="R26"/>
  <c r="S26" s="1"/>
  <c r="R29"/>
  <c r="S29" s="1"/>
  <c r="R28"/>
  <c r="S28" s="1"/>
  <c r="R32"/>
  <c r="S32" s="1"/>
  <c r="R25"/>
  <c r="S25" s="1"/>
  <c r="R30"/>
  <c r="S30" s="1"/>
  <c r="R31"/>
  <c r="S31" s="1"/>
  <c r="R17"/>
  <c r="S17" s="1"/>
  <c r="R49"/>
  <c r="S49" s="1"/>
  <c r="R42"/>
  <c r="S42" s="1"/>
  <c r="R27"/>
  <c r="S27" s="1"/>
  <c r="R18"/>
  <c r="S18" s="1"/>
  <c r="AE39" l="1"/>
  <c r="AP39" s="1"/>
  <c r="BR39" s="1"/>
  <c r="F39" s="1"/>
  <c r="AE40"/>
  <c r="AP40" s="1"/>
  <c r="BR40" s="1"/>
  <c r="F40" s="1"/>
  <c r="AE29"/>
  <c r="AP29" s="1"/>
  <c r="BR29" s="1"/>
  <c r="F29" s="1"/>
  <c r="AE30"/>
  <c r="AP30" s="1"/>
  <c r="BR30" s="1"/>
  <c r="F30" s="1"/>
  <c r="AE31"/>
  <c r="AP31" s="1"/>
  <c r="BR31" s="1"/>
  <c r="F31" s="1"/>
  <c r="AE49"/>
  <c r="AP49" s="1"/>
  <c r="BR49" s="1"/>
  <c r="F49" s="1"/>
  <c r="AE27"/>
  <c r="AP27" s="1"/>
  <c r="BR27" s="1"/>
  <c r="F27" s="1"/>
  <c r="AE32"/>
  <c r="AP32" s="1"/>
  <c r="BR32" s="1"/>
  <c r="F32" s="1"/>
  <c r="AE24"/>
  <c r="AP24" s="1"/>
  <c r="BR24" s="1"/>
  <c r="F24" s="1"/>
  <c r="AE41"/>
  <c r="AP41" s="1"/>
  <c r="BR41" s="1"/>
  <c r="F41" s="1"/>
  <c r="AE50"/>
  <c r="AP50" s="1"/>
  <c r="BR50" s="1"/>
  <c r="F50" s="1"/>
  <c r="AE52"/>
  <c r="AP52" s="1"/>
  <c r="BR52" s="1"/>
  <c r="F52" s="1"/>
  <c r="AE53"/>
  <c r="AE51"/>
  <c r="AE42"/>
  <c r="AE17"/>
  <c r="AE25"/>
  <c r="AE28"/>
  <c r="AE26"/>
  <c r="AE43"/>
  <c r="AE38"/>
  <c r="AE54"/>
  <c r="AE18"/>
  <c r="AP54" l="1"/>
  <c r="BR54" s="1"/>
  <c r="F54" s="1"/>
  <c r="AP43"/>
  <c r="BR43" s="1"/>
  <c r="F43" s="1"/>
  <c r="AP38"/>
  <c r="BR38" s="1"/>
  <c r="F38" s="1"/>
  <c r="AP25"/>
  <c r="BR25" s="1"/>
  <c r="F25" s="1"/>
  <c r="AP53"/>
  <c r="BR53" s="1"/>
  <c r="F53" s="1"/>
  <c r="AP28"/>
  <c r="BR28" s="1"/>
  <c r="F28" s="1"/>
  <c r="AP51"/>
  <c r="BR51" s="1"/>
  <c r="F51" s="1"/>
  <c r="AP26"/>
  <c r="BR26" s="1"/>
  <c r="F26" s="1"/>
  <c r="AP42"/>
  <c r="BR42" s="1"/>
  <c r="F42" s="1"/>
  <c r="AP18"/>
  <c r="BR18" s="1"/>
  <c r="F18" s="1"/>
  <c r="AP17"/>
  <c r="BR17" s="1"/>
  <c r="F17" s="1"/>
</calcChain>
</file>

<file path=xl/sharedStrings.xml><?xml version="1.0" encoding="utf-8"?>
<sst xmlns="http://schemas.openxmlformats.org/spreadsheetml/2006/main" count="560" uniqueCount="138">
  <si>
    <t>VAULTING COMPETITION</t>
  </si>
  <si>
    <t>Score</t>
  </si>
  <si>
    <t>Place</t>
  </si>
  <si>
    <t>PROGRAM</t>
  </si>
  <si>
    <t xml:space="preserve">ROYAL EASTER SHOW - VAULTING - 2016  </t>
  </si>
  <si>
    <t>Class 1052  -  SENIOR INTERMEDIATE  -  Compulsories &amp; Freestyle 1 round</t>
  </si>
  <si>
    <t>Class 1051  - SENIOR  OPEN &amp; ADVANCED  - Compulsories &amp; Freestyle - 1 round</t>
  </si>
  <si>
    <t>Class 1053  - JUNIOR INTERMEDIATE - Compulsories &amp; Freestyle - 1 round</t>
  </si>
  <si>
    <t>Class 1057  -  CANTER SQUAD -  Freestyle only (3 mins)</t>
  </si>
  <si>
    <t>Class 1058  -  WALK SQUAD -  Freestyle only (3 mins)</t>
  </si>
  <si>
    <t xml:space="preserve">Class 1055 - CANTER PDD - Freestyle only </t>
  </si>
  <si>
    <t>Class 1056  -  WALK PDD - Freestyle only (score over 6.0)</t>
  </si>
  <si>
    <t xml:space="preserve">PRESENTATION </t>
  </si>
  <si>
    <t>Friday 25th March 2016 - 9.00am sharp</t>
  </si>
  <si>
    <t>Class 1054  - JUNIOR NOVICE  - Compulsories &amp; Freestyle - 1 round</t>
  </si>
  <si>
    <t>Sarah Grayson</t>
  </si>
  <si>
    <t>Jerri Dixon</t>
  </si>
  <si>
    <t>Nicole Connor</t>
  </si>
  <si>
    <t>Melissa Thompson</t>
  </si>
  <si>
    <t>Nicole Collett</t>
  </si>
  <si>
    <t>Claire Begg</t>
  </si>
  <si>
    <t>Gorgina &amp; Rebecca</t>
  </si>
  <si>
    <t>RED TEAM</t>
  </si>
  <si>
    <t>SVG</t>
  </si>
  <si>
    <t>SEVT</t>
  </si>
  <si>
    <t>SCONE BRUMBIES</t>
  </si>
  <si>
    <t>Rebecca Howard</t>
  </si>
  <si>
    <t>Tegan Davis</t>
  </si>
  <si>
    <t>SCONE THOROBREDS</t>
  </si>
  <si>
    <t>Nicole &amp; Ainsley</t>
  </si>
  <si>
    <t>Sarah &amp; Bronagh</t>
  </si>
  <si>
    <t>Bronagh Miskelly</t>
  </si>
  <si>
    <t>Erin &amp; Megan</t>
  </si>
  <si>
    <t>EQUISTE</t>
  </si>
  <si>
    <t>LOUIS</t>
  </si>
  <si>
    <t>GRAND SAM</t>
  </si>
  <si>
    <t>WF INDIGO</t>
  </si>
  <si>
    <t>Sabine Osmotherly</t>
  </si>
  <si>
    <t>HVVT</t>
  </si>
  <si>
    <t>Martine Fogg</t>
  </si>
  <si>
    <t>Eloise Tate</t>
  </si>
  <si>
    <t>Bronte Fletcher</t>
  </si>
  <si>
    <t>Poppy Loveland</t>
  </si>
  <si>
    <t>SHVT</t>
  </si>
  <si>
    <t>Riva Peters</t>
  </si>
  <si>
    <t>Riva &amp; Trista</t>
  </si>
  <si>
    <t>SHVT MAROON</t>
  </si>
  <si>
    <t>EP MORGAN</t>
  </si>
  <si>
    <t>Rachael Mackey</t>
  </si>
  <si>
    <t>Rachel &amp; Charlotte</t>
  </si>
  <si>
    <t>Justin Boyle</t>
  </si>
  <si>
    <t>Jamie Hocking</t>
  </si>
  <si>
    <t>Elyssa O'Hanlon</t>
  </si>
  <si>
    <t>KINGSTON LEGATO</t>
  </si>
  <si>
    <t>CRÈME BRULEE</t>
  </si>
  <si>
    <t>Springfield Commander</t>
  </si>
  <si>
    <t>KING TOBELRONE</t>
  </si>
  <si>
    <t>HUNTERVIEW SINATRA</t>
  </si>
  <si>
    <t>Emily Jones</t>
  </si>
  <si>
    <t>Queensland</t>
  </si>
  <si>
    <t>VAULTER</t>
  </si>
  <si>
    <t>CLUB</t>
  </si>
  <si>
    <t>HORSE</t>
  </si>
  <si>
    <t>LUNGER</t>
  </si>
  <si>
    <t>Lyn Lynch</t>
  </si>
  <si>
    <t>Sharna Kirkham</t>
  </si>
  <si>
    <t>Robyn Boyle</t>
  </si>
  <si>
    <t>Kerrie Stapleton</t>
  </si>
  <si>
    <t>Kerri Wilson</t>
  </si>
  <si>
    <t>Sally Paragalli</t>
  </si>
  <si>
    <t>Ainsley Fraser</t>
  </si>
  <si>
    <t>Eliza Walk-Chapman</t>
  </si>
  <si>
    <t>Central West</t>
  </si>
  <si>
    <t>Marama Salter</t>
  </si>
  <si>
    <t>SERENDIPITY</t>
  </si>
  <si>
    <t>Acacia Gold</t>
  </si>
  <si>
    <t>HORSE POINTS</t>
  </si>
  <si>
    <t>Seredipity</t>
  </si>
  <si>
    <t>Louis</t>
  </si>
  <si>
    <t>WF Indigo</t>
  </si>
  <si>
    <t>Hunterview Sinatra</t>
  </si>
  <si>
    <t>Grand Sam</t>
  </si>
  <si>
    <t>Kingston Legato</t>
  </si>
  <si>
    <t>EP Morgan</t>
  </si>
  <si>
    <t>Ballanbrae Forte</t>
  </si>
  <si>
    <t>King Toblerone</t>
  </si>
  <si>
    <t>Crème Brulee</t>
  </si>
  <si>
    <t xml:space="preserve">WF Cognac </t>
  </si>
  <si>
    <t xml:space="preserve">Scratched </t>
  </si>
  <si>
    <t>COMPULSORIES</t>
  </si>
  <si>
    <t>V on</t>
  </si>
  <si>
    <t>Seat</t>
  </si>
  <si>
    <t>Flag</t>
  </si>
  <si>
    <t>Stand</t>
  </si>
  <si>
    <t>Fr sw</t>
  </si>
  <si>
    <t>Half m</t>
  </si>
  <si>
    <t>Re sw</t>
  </si>
  <si>
    <t>Total</t>
  </si>
  <si>
    <t>AVE</t>
  </si>
  <si>
    <t>Mill</t>
  </si>
  <si>
    <t>Sc 1st</t>
  </si>
  <si>
    <t>Sc 2nd</t>
  </si>
  <si>
    <t>V off</t>
  </si>
  <si>
    <t>H1</t>
  </si>
  <si>
    <t>H2</t>
  </si>
  <si>
    <t>H3</t>
  </si>
  <si>
    <t>H4</t>
  </si>
  <si>
    <t>H5</t>
  </si>
  <si>
    <t>Pen</t>
  </si>
  <si>
    <t>Comp</t>
  </si>
  <si>
    <t>ATHLETIC</t>
  </si>
  <si>
    <t>Perf</t>
  </si>
  <si>
    <t>Diff</t>
  </si>
  <si>
    <t>FINAL</t>
  </si>
  <si>
    <t>.</t>
  </si>
  <si>
    <t>C1</t>
  </si>
  <si>
    <t>C2</t>
  </si>
  <si>
    <t>C3</t>
  </si>
  <si>
    <t>C4</t>
  </si>
  <si>
    <t>C5</t>
  </si>
  <si>
    <t>ARTISTIC</t>
  </si>
  <si>
    <t>F'style</t>
  </si>
  <si>
    <t>SCORE</t>
  </si>
  <si>
    <t>FREESTYLE</t>
  </si>
  <si>
    <t>From J</t>
  </si>
  <si>
    <t>Av A/B</t>
  </si>
  <si>
    <t>From J = Score from Judge</t>
  </si>
  <si>
    <t>Final</t>
  </si>
  <si>
    <t>Melinda Halloran</t>
  </si>
  <si>
    <t>Posted:</t>
  </si>
  <si>
    <t>Please note - times are approximate and are as per the RAS program</t>
  </si>
  <si>
    <t>COMPULSORIES (CW)</t>
  </si>
  <si>
    <t>COMPULSORIES (RB)</t>
  </si>
  <si>
    <t>ARTISTIC (CW)</t>
  </si>
  <si>
    <t>ATHLETIC (RB)</t>
  </si>
  <si>
    <t>HORSE (SV)</t>
  </si>
  <si>
    <t>HC</t>
  </si>
  <si>
    <t>Posted at -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</si>
</sst>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3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left" indent="8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7" fillId="0" borderId="0" xfId="0" applyFont="1" applyFill="1"/>
    <xf numFmtId="1" fontId="1" fillId="0" borderId="0" xfId="0" applyNumberFormat="1" applyFont="1" applyFill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lef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left" vertical="center"/>
    </xf>
    <xf numFmtId="0" fontId="4" fillId="0" borderId="0" xfId="0" quotePrefix="1" applyFont="1" applyFill="1"/>
    <xf numFmtId="1" fontId="8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1" fontId="2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center"/>
    </xf>
    <xf numFmtId="1" fontId="4" fillId="0" borderId="0" xfId="0" applyNumberFormat="1" applyFont="1" applyAlignment="1">
      <alignment horizontal="left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left"/>
    </xf>
    <xf numFmtId="0" fontId="11" fillId="0" borderId="0" xfId="1" applyBorder="1"/>
    <xf numFmtId="0" fontId="11" fillId="0" borderId="0" xfId="1"/>
    <xf numFmtId="0" fontId="10" fillId="0" borderId="0" xfId="0" applyFont="1" applyFill="1" applyBorder="1"/>
    <xf numFmtId="0" fontId="10" fillId="0" borderId="0" xfId="0" applyFont="1" applyFill="1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1" applyAlignment="1">
      <alignment horizontal="center"/>
    </xf>
    <xf numFmtId="1" fontId="7" fillId="0" borderId="0" xfId="0" applyNumberFormat="1" applyFont="1" applyFill="1" applyAlignment="1">
      <alignment horizontal="left"/>
    </xf>
    <xf numFmtId="1" fontId="4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0" fillId="0" borderId="0" xfId="0" applyNumberFormat="1" applyBorder="1"/>
    <xf numFmtId="0" fontId="12" fillId="0" borderId="0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2" fontId="2" fillId="0" borderId="0" xfId="0" applyNumberFormat="1" applyFont="1" applyFill="1" applyBorder="1" applyAlignment="1"/>
    <xf numFmtId="0" fontId="0" fillId="0" borderId="0" xfId="0" applyAlignment="1"/>
    <xf numFmtId="0" fontId="0" fillId="0" borderId="0" xfId="0" applyFill="1" applyAlignment="1"/>
    <xf numFmtId="0" fontId="2" fillId="0" borderId="0" xfId="0" applyFont="1" applyAlignment="1"/>
    <xf numFmtId="0" fontId="0" fillId="0" borderId="0" xfId="0" applyFill="1" applyBorder="1"/>
    <xf numFmtId="0" fontId="0" fillId="2" borderId="0" xfId="0" applyFill="1"/>
    <xf numFmtId="0" fontId="2" fillId="2" borderId="0" xfId="0" applyFont="1" applyFill="1"/>
    <xf numFmtId="0" fontId="11" fillId="2" borderId="0" xfId="1" applyFill="1"/>
    <xf numFmtId="0" fontId="0" fillId="2" borderId="0" xfId="0" applyFill="1" applyBorder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164" fontId="0" fillId="0" borderId="0" xfId="0" applyNumberFormat="1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22" fontId="2" fillId="0" borderId="0" xfId="0" applyNumberFormat="1" applyFont="1" applyFill="1" applyBorder="1" applyAlignment="1"/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Border="1"/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2" fillId="0" borderId="0" xfId="0" applyNumberFormat="1" applyFont="1"/>
    <xf numFmtId="164" fontId="0" fillId="2" borderId="0" xfId="0" applyNumberFormat="1" applyFill="1"/>
    <xf numFmtId="165" fontId="0" fillId="0" borderId="0" xfId="0" applyNumberFormat="1"/>
    <xf numFmtId="165" fontId="2" fillId="0" borderId="0" xfId="1" applyNumberFormat="1" applyFont="1" applyBorder="1"/>
    <xf numFmtId="165" fontId="2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/>
    <xf numFmtId="165" fontId="2" fillId="0" borderId="0" xfId="0" applyNumberFormat="1" applyFont="1" applyFill="1" applyBorder="1"/>
    <xf numFmtId="165" fontId="0" fillId="2" borderId="0" xfId="0" applyNumberFormat="1" applyFill="1"/>
    <xf numFmtId="165" fontId="2" fillId="0" borderId="0" xfId="1" applyNumberFormat="1" applyFont="1"/>
    <xf numFmtId="165" fontId="2" fillId="0" borderId="0" xfId="1" applyNumberFormat="1" applyFont="1" applyFill="1" applyBorder="1"/>
    <xf numFmtId="165" fontId="2" fillId="0" borderId="0" xfId="0" applyNumberFormat="1" applyFont="1"/>
    <xf numFmtId="165" fontId="0" fillId="0" borderId="0" xfId="0" applyNumberFormat="1" applyFill="1"/>
    <xf numFmtId="2" fontId="0" fillId="0" borderId="0" xfId="0" applyNumberFormat="1"/>
    <xf numFmtId="165" fontId="2" fillId="0" borderId="0" xfId="0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2" fillId="0" borderId="0" xfId="1" applyNumberFormat="1" applyFont="1" applyAlignment="1">
      <alignment horizontal="right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Alignment="1">
      <alignment vertical="center"/>
    </xf>
    <xf numFmtId="165" fontId="0" fillId="0" borderId="0" xfId="0" applyNumberFormat="1" applyFill="1" applyBorder="1"/>
    <xf numFmtId="165" fontId="2" fillId="2" borderId="0" xfId="0" applyNumberFormat="1" applyFont="1" applyFill="1"/>
    <xf numFmtId="0" fontId="1" fillId="0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center"/>
    </xf>
    <xf numFmtId="0" fontId="0" fillId="0" borderId="2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@" TargetMode="External"/><Relationship Id="rId3" Type="http://schemas.openxmlformats.org/officeDocument/2006/relationships/hyperlink" Target="mailto:C@" TargetMode="External"/><Relationship Id="rId7" Type="http://schemas.openxmlformats.org/officeDocument/2006/relationships/hyperlink" Target="mailto:C@" TargetMode="External"/><Relationship Id="rId2" Type="http://schemas.openxmlformats.org/officeDocument/2006/relationships/hyperlink" Target="mailto:C@" TargetMode="External"/><Relationship Id="rId1" Type="http://schemas.openxmlformats.org/officeDocument/2006/relationships/hyperlink" Target="mailto:C@" TargetMode="External"/><Relationship Id="rId6" Type="http://schemas.openxmlformats.org/officeDocument/2006/relationships/hyperlink" Target="mailto:C@" TargetMode="External"/><Relationship Id="rId5" Type="http://schemas.openxmlformats.org/officeDocument/2006/relationships/hyperlink" Target="mailto:C@" TargetMode="External"/><Relationship Id="rId4" Type="http://schemas.openxmlformats.org/officeDocument/2006/relationships/hyperlink" Target="mailto:C@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0"/>
  <sheetViews>
    <sheetView tabSelected="1" zoomScale="70" zoomScaleNormal="70" zoomScaleSheetLayoutView="80" workbookViewId="0">
      <pane xSplit="7" topLeftCell="H1" activePane="topRight" state="frozen"/>
      <selection pane="topRight" activeCell="H1" sqref="H1"/>
    </sheetView>
  </sheetViews>
  <sheetFormatPr defaultRowHeight="12.75"/>
  <cols>
    <col min="1" max="1" width="9.140625" style="20" customWidth="1"/>
    <col min="2" max="2" width="22.42578125" customWidth="1"/>
    <col min="3" max="3" width="24.28515625" customWidth="1"/>
    <col min="4" max="5" width="22.42578125" customWidth="1"/>
    <col min="6" max="6" width="9" customWidth="1"/>
    <col min="7" max="7" width="7.28515625" customWidth="1"/>
    <col min="14" max="14" width="9.140625" style="1"/>
    <col min="20" max="20" width="4.28515625" customWidth="1"/>
    <col min="31" max="31" width="9.140625" customWidth="1"/>
    <col min="32" max="32" width="4.28515625" customWidth="1"/>
    <col min="42" max="42" width="9.28515625" customWidth="1"/>
    <col min="43" max="44" width="4.28515625" customWidth="1"/>
    <col min="45" max="52" width="9.42578125" customWidth="1"/>
    <col min="53" max="53" width="4.28515625" customWidth="1"/>
    <col min="54" max="61" width="9.42578125" customWidth="1"/>
    <col min="62" max="62" width="4.28515625" customWidth="1"/>
    <col min="66" max="66" width="9.42578125" customWidth="1"/>
    <col min="68" max="68" width="4.28515625" customWidth="1"/>
    <col min="69" max="69" width="4.42578125" customWidth="1"/>
  </cols>
  <sheetData>
    <row r="1" spans="1:70">
      <c r="AS1" t="s">
        <v>114</v>
      </c>
      <c r="AX1" s="48" t="s">
        <v>124</v>
      </c>
    </row>
    <row r="3" spans="1:70" ht="20.25" customHeight="1">
      <c r="A3" s="106" t="s">
        <v>4</v>
      </c>
      <c r="B3" s="106"/>
      <c r="C3" s="106"/>
      <c r="D3" s="106"/>
      <c r="E3" s="106"/>
      <c r="F3" s="106"/>
      <c r="G3" s="106"/>
    </row>
    <row r="4" spans="1:70" ht="20.25">
      <c r="A4" s="18"/>
      <c r="B4" s="3"/>
      <c r="C4" s="10"/>
      <c r="D4" s="3"/>
      <c r="E4" s="3"/>
      <c r="F4" s="3"/>
      <c r="G4" s="3"/>
    </row>
    <row r="5" spans="1:70" ht="20.25">
      <c r="A5" s="107" t="s">
        <v>0</v>
      </c>
      <c r="B5" s="107"/>
      <c r="C5" s="107"/>
      <c r="D5" s="107"/>
      <c r="E5" s="107"/>
      <c r="F5" s="107"/>
      <c r="G5" s="107"/>
      <c r="J5" s="105" t="s">
        <v>89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S5" s="105" t="s">
        <v>123</v>
      </c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</row>
    <row r="6" spans="1:70" ht="20.25">
      <c r="A6" s="18"/>
      <c r="B6" s="3"/>
      <c r="C6" s="10"/>
      <c r="D6" s="3"/>
      <c r="E6" s="3"/>
      <c r="F6" s="3"/>
      <c r="G6" s="3"/>
    </row>
    <row r="7" spans="1:70" ht="20.25">
      <c r="A7" s="107" t="s">
        <v>3</v>
      </c>
      <c r="B7" s="107"/>
      <c r="C7" s="107"/>
      <c r="D7" s="107"/>
      <c r="E7" s="107"/>
      <c r="F7" s="107"/>
      <c r="G7" s="107"/>
    </row>
    <row r="8" spans="1:70" ht="20.25">
      <c r="A8" s="18"/>
      <c r="B8" s="3"/>
      <c r="C8" s="11"/>
      <c r="D8" s="3"/>
      <c r="E8" s="3"/>
      <c r="F8" s="3"/>
      <c r="G8" s="3"/>
      <c r="I8" s="41"/>
    </row>
    <row r="9" spans="1:70" ht="15.75">
      <c r="A9" s="108" t="s">
        <v>13</v>
      </c>
      <c r="B9" s="108"/>
      <c r="C9" s="108"/>
      <c r="D9" s="108"/>
      <c r="E9" s="108"/>
      <c r="F9" s="108"/>
      <c r="G9" s="108"/>
      <c r="I9" s="41"/>
      <c r="J9" s="3" t="s">
        <v>126</v>
      </c>
    </row>
    <row r="10" spans="1:70" ht="15.75">
      <c r="A10" s="19"/>
      <c r="B10" s="3"/>
      <c r="C10" s="3"/>
      <c r="D10" s="3"/>
      <c r="E10" s="3"/>
      <c r="F10" s="3"/>
      <c r="G10" s="3"/>
      <c r="I10" s="41"/>
    </row>
    <row r="11" spans="1:70" ht="15">
      <c r="A11" s="46" t="s">
        <v>130</v>
      </c>
      <c r="B11" s="3"/>
      <c r="C11" s="3"/>
      <c r="D11" s="3"/>
      <c r="E11" s="3"/>
      <c r="F11" s="3"/>
      <c r="G11" s="3"/>
      <c r="I11" s="41"/>
    </row>
    <row r="12" spans="1:70" ht="15">
      <c r="A12" s="46"/>
      <c r="B12" s="3"/>
      <c r="C12" s="3"/>
      <c r="D12" s="3"/>
      <c r="E12" s="3"/>
      <c r="F12" s="3"/>
      <c r="G12" s="3"/>
      <c r="H12" s="1" t="s">
        <v>137</v>
      </c>
      <c r="I12" s="41"/>
    </row>
    <row r="13" spans="1:70" ht="15.75">
      <c r="A13" s="19"/>
      <c r="B13" s="3"/>
      <c r="C13" s="3"/>
      <c r="D13" s="3"/>
      <c r="E13" s="3"/>
      <c r="F13" s="3"/>
      <c r="G13" s="3"/>
      <c r="I13" s="42"/>
    </row>
    <row r="14" spans="1:70" ht="15.75">
      <c r="A14" s="16" t="s">
        <v>5</v>
      </c>
      <c r="B14" s="13"/>
      <c r="C14" s="8"/>
      <c r="D14" s="8"/>
      <c r="E14" s="8"/>
      <c r="F14" s="8"/>
      <c r="G14" s="34">
        <v>9</v>
      </c>
      <c r="H14">
        <v>10.31</v>
      </c>
      <c r="I14" s="42"/>
      <c r="M14" s="16"/>
      <c r="N14" s="50"/>
      <c r="O14" s="8"/>
      <c r="P14" s="8"/>
      <c r="Q14" s="8"/>
      <c r="R14" s="8"/>
      <c r="T14" s="1"/>
    </row>
    <row r="15" spans="1:70" s="61" customFormat="1" ht="15.75">
      <c r="A15" s="57"/>
      <c r="B15" s="58"/>
      <c r="C15" s="59"/>
      <c r="D15" s="82" t="s">
        <v>129</v>
      </c>
      <c r="E15" s="83">
        <f ca="1">NOW()</f>
        <v>42454.547859606479</v>
      </c>
      <c r="F15" s="59"/>
      <c r="G15" s="60"/>
      <c r="I15" s="62"/>
      <c r="J15" s="101" t="s">
        <v>131</v>
      </c>
      <c r="K15" s="101"/>
      <c r="L15" s="101"/>
      <c r="M15" s="101"/>
      <c r="N15" s="101"/>
      <c r="O15" s="101"/>
      <c r="P15" s="101"/>
      <c r="Q15" s="101"/>
      <c r="R15" s="101"/>
      <c r="S15" s="101"/>
      <c r="T15" s="63"/>
      <c r="U15" s="101" t="s">
        <v>132</v>
      </c>
      <c r="V15" s="102"/>
      <c r="W15" s="102"/>
      <c r="X15" s="102"/>
      <c r="Y15" s="102"/>
      <c r="Z15" s="102"/>
      <c r="AA15" s="102"/>
      <c r="AB15" s="102"/>
      <c r="AC15" s="102"/>
      <c r="AD15" s="102"/>
      <c r="AG15" s="101" t="s">
        <v>135</v>
      </c>
      <c r="AH15" s="102"/>
      <c r="AI15" s="102"/>
      <c r="AJ15" s="102"/>
      <c r="AK15" s="102"/>
      <c r="AL15" s="102"/>
      <c r="AM15" s="102"/>
      <c r="AN15" s="102"/>
      <c r="AP15" s="61" t="s">
        <v>1</v>
      </c>
      <c r="AS15" s="101" t="s">
        <v>133</v>
      </c>
      <c r="AT15" s="101"/>
      <c r="AU15" s="101"/>
      <c r="AV15" s="101"/>
      <c r="AW15" s="101"/>
      <c r="AX15" s="101"/>
      <c r="AY15" s="101"/>
      <c r="AZ15" s="101"/>
      <c r="BB15" s="101" t="s">
        <v>135</v>
      </c>
      <c r="BC15" s="102"/>
      <c r="BD15" s="102"/>
      <c r="BE15" s="102"/>
      <c r="BF15" s="102"/>
      <c r="BG15" s="102"/>
      <c r="BH15" s="102"/>
      <c r="BI15" s="102"/>
      <c r="BK15" s="101" t="s">
        <v>134</v>
      </c>
      <c r="BL15" s="102"/>
      <c r="BM15" s="102"/>
      <c r="BO15" s="61" t="s">
        <v>1</v>
      </c>
      <c r="BP15" s="49"/>
      <c r="BQ15" s="49"/>
      <c r="BR15" s="56" t="s">
        <v>113</v>
      </c>
    </row>
    <row r="16" spans="1:70" ht="15">
      <c r="A16" s="21"/>
      <c r="B16" s="40" t="s">
        <v>60</v>
      </c>
      <c r="C16" s="40" t="s">
        <v>61</v>
      </c>
      <c r="D16" s="40" t="s">
        <v>62</v>
      </c>
      <c r="E16" s="40" t="s">
        <v>63</v>
      </c>
      <c r="F16" s="8" t="s">
        <v>1</v>
      </c>
      <c r="G16" s="8" t="s">
        <v>2</v>
      </c>
      <c r="I16" s="3"/>
      <c r="J16" s="51" t="s">
        <v>90</v>
      </c>
      <c r="K16" s="51" t="s">
        <v>91</v>
      </c>
      <c r="L16" s="51" t="s">
        <v>92</v>
      </c>
      <c r="M16" s="52" t="s">
        <v>93</v>
      </c>
      <c r="N16" s="53" t="s">
        <v>94</v>
      </c>
      <c r="O16" s="48" t="s">
        <v>95</v>
      </c>
      <c r="P16" s="48" t="s">
        <v>96</v>
      </c>
      <c r="Q16" s="48"/>
      <c r="R16" s="48" t="s">
        <v>97</v>
      </c>
      <c r="S16" s="48" t="s">
        <v>98</v>
      </c>
      <c r="T16" s="1"/>
      <c r="U16" s="51" t="s">
        <v>90</v>
      </c>
      <c r="V16" s="51" t="s">
        <v>91</v>
      </c>
      <c r="W16" s="51" t="s">
        <v>92</v>
      </c>
      <c r="X16" s="52" t="s">
        <v>93</v>
      </c>
      <c r="Y16" s="53" t="s">
        <v>94</v>
      </c>
      <c r="Z16" s="48" t="s">
        <v>95</v>
      </c>
      <c r="AA16" s="48" t="s">
        <v>96</v>
      </c>
      <c r="AB16" s="48"/>
      <c r="AC16" s="48" t="s">
        <v>97</v>
      </c>
      <c r="AD16" s="48" t="s">
        <v>98</v>
      </c>
      <c r="AE16" s="48" t="s">
        <v>125</v>
      </c>
      <c r="AG16" s="48" t="s">
        <v>103</v>
      </c>
      <c r="AH16" s="48" t="s">
        <v>104</v>
      </c>
      <c r="AI16" s="48" t="s">
        <v>105</v>
      </c>
      <c r="AJ16" s="48" t="s">
        <v>106</v>
      </c>
      <c r="AK16" s="48" t="s">
        <v>107</v>
      </c>
      <c r="AL16" s="48" t="s">
        <v>124</v>
      </c>
      <c r="AM16" s="48" t="s">
        <v>108</v>
      </c>
      <c r="AN16" s="48" t="s">
        <v>98</v>
      </c>
      <c r="AO16" s="48"/>
      <c r="AP16" s="48" t="s">
        <v>109</v>
      </c>
      <c r="AS16" s="48" t="s">
        <v>115</v>
      </c>
      <c r="AT16" s="74" t="s">
        <v>116</v>
      </c>
      <c r="AU16" s="48" t="s">
        <v>117</v>
      </c>
      <c r="AV16" s="48" t="s">
        <v>118</v>
      </c>
      <c r="AW16" s="48" t="s">
        <v>119</v>
      </c>
      <c r="AX16" s="48" t="s">
        <v>124</v>
      </c>
      <c r="AY16" s="48" t="s">
        <v>108</v>
      </c>
      <c r="AZ16" s="48" t="s">
        <v>98</v>
      </c>
      <c r="BA16" s="48"/>
      <c r="BB16" s="48" t="s">
        <v>103</v>
      </c>
      <c r="BC16" s="48" t="s">
        <v>104</v>
      </c>
      <c r="BD16" s="48" t="s">
        <v>105</v>
      </c>
      <c r="BE16" s="48" t="s">
        <v>106</v>
      </c>
      <c r="BF16" s="48" t="s">
        <v>107</v>
      </c>
      <c r="BG16" s="48" t="s">
        <v>124</v>
      </c>
      <c r="BH16" s="48" t="s">
        <v>108</v>
      </c>
      <c r="BI16" s="48" t="s">
        <v>98</v>
      </c>
      <c r="BJ16" s="48"/>
      <c r="BK16" s="49" t="s">
        <v>111</v>
      </c>
      <c r="BL16" s="49" t="s">
        <v>112</v>
      </c>
      <c r="BM16" s="56" t="s">
        <v>127</v>
      </c>
      <c r="BO16" s="48" t="s">
        <v>121</v>
      </c>
      <c r="BP16" s="48"/>
      <c r="BQ16" s="48"/>
      <c r="BR16" s="48" t="s">
        <v>122</v>
      </c>
    </row>
    <row r="17" spans="1:70">
      <c r="A17" s="78">
        <v>210</v>
      </c>
      <c r="B17" s="79" t="s">
        <v>39</v>
      </c>
      <c r="C17" s="79" t="s">
        <v>38</v>
      </c>
      <c r="D17" s="79" t="s">
        <v>74</v>
      </c>
      <c r="E17" s="81" t="s">
        <v>65</v>
      </c>
      <c r="F17" s="80">
        <f>BR17</f>
        <v>5.8283928571428572</v>
      </c>
      <c r="G17" s="79">
        <v>1</v>
      </c>
      <c r="I17" s="42"/>
      <c r="J17" s="111">
        <v>4.9000000000000004</v>
      </c>
      <c r="K17" s="111">
        <v>6.5</v>
      </c>
      <c r="L17" s="112">
        <v>6.5</v>
      </c>
      <c r="M17" s="113">
        <v>6.8</v>
      </c>
      <c r="N17" s="115">
        <v>5.2</v>
      </c>
      <c r="O17" s="115">
        <v>5.5</v>
      </c>
      <c r="P17" s="115">
        <v>5</v>
      </c>
      <c r="Q17" s="115"/>
      <c r="R17" s="115">
        <f>SUM(J17:Q17)</f>
        <v>40.4</v>
      </c>
      <c r="S17" s="54">
        <f>R17/7</f>
        <v>5.7714285714285714</v>
      </c>
      <c r="T17" s="109"/>
      <c r="U17" s="111">
        <v>4.5</v>
      </c>
      <c r="V17" s="111">
        <v>6</v>
      </c>
      <c r="W17" s="112">
        <v>5.8</v>
      </c>
      <c r="X17" s="113">
        <v>5.7</v>
      </c>
      <c r="Y17" s="115">
        <v>5.8</v>
      </c>
      <c r="Z17" s="115">
        <v>5.5</v>
      </c>
      <c r="AA17" s="115">
        <v>5.2</v>
      </c>
      <c r="AB17" s="77"/>
      <c r="AC17" s="77">
        <f>SUM(U17:AB17)</f>
        <v>38.5</v>
      </c>
      <c r="AD17" s="54">
        <f>AC17/7</f>
        <v>5.5</v>
      </c>
      <c r="AE17" s="71">
        <f>AVERAGE(S17,AD17)</f>
        <v>5.6357142857142861</v>
      </c>
      <c r="AF17" s="71"/>
      <c r="AG17" s="116">
        <v>7</v>
      </c>
      <c r="AH17" s="116">
        <v>5.5</v>
      </c>
      <c r="AI17" s="116">
        <v>6</v>
      </c>
      <c r="AJ17" s="116">
        <v>5.4</v>
      </c>
      <c r="AK17" s="116">
        <v>5</v>
      </c>
      <c r="AL17" s="71">
        <v>5.78</v>
      </c>
      <c r="AM17" s="110"/>
      <c r="AN17" s="71">
        <f>AL17</f>
        <v>5.78</v>
      </c>
      <c r="AO17" s="71"/>
      <c r="AP17" s="71">
        <f>(AE17*0.75)+(AN17*0.25)</f>
        <v>5.6717857142857149</v>
      </c>
      <c r="AQ17" s="71"/>
      <c r="AR17" s="71"/>
      <c r="AS17" s="116">
        <v>5</v>
      </c>
      <c r="AT17" s="116">
        <v>4.8</v>
      </c>
      <c r="AU17" s="116">
        <v>6.5</v>
      </c>
      <c r="AV17" s="116">
        <v>6</v>
      </c>
      <c r="AW17" s="116">
        <v>7</v>
      </c>
      <c r="AX17" s="111">
        <v>5.7</v>
      </c>
      <c r="AY17" s="116"/>
      <c r="AZ17" s="71">
        <f>AX17</f>
        <v>5.7</v>
      </c>
      <c r="BA17" s="71"/>
      <c r="BB17" s="116">
        <v>6.2</v>
      </c>
      <c r="BC17" s="116">
        <v>5.5</v>
      </c>
      <c r="BD17" s="116">
        <v>5.8</v>
      </c>
      <c r="BE17" s="116">
        <v>5.4</v>
      </c>
      <c r="BF17" s="116">
        <v>6.5</v>
      </c>
      <c r="BG17" s="111">
        <v>5.88</v>
      </c>
      <c r="BH17" s="110"/>
      <c r="BI17" s="71">
        <f>BG17</f>
        <v>5.88</v>
      </c>
      <c r="BJ17" s="71"/>
      <c r="BK17" s="121">
        <v>6.18</v>
      </c>
      <c r="BL17" s="110"/>
      <c r="BM17" s="71">
        <f>BK17</f>
        <v>6.18</v>
      </c>
      <c r="BN17" s="71"/>
      <c r="BO17" s="71">
        <f>(BM17*0.5)+(AZ17*0.25)+(BI17*0.25)</f>
        <v>5.9849999999999994</v>
      </c>
      <c r="BP17" s="71"/>
      <c r="BQ17" s="71"/>
      <c r="BR17" s="71">
        <f>(AP17+BO17)/2</f>
        <v>5.8283928571428572</v>
      </c>
    </row>
    <row r="18" spans="1:70" ht="15">
      <c r="A18" s="78">
        <v>211</v>
      </c>
      <c r="B18" s="79" t="s">
        <v>26</v>
      </c>
      <c r="C18" s="79" t="s">
        <v>23</v>
      </c>
      <c r="D18" s="79" t="s">
        <v>34</v>
      </c>
      <c r="E18" s="79" t="s">
        <v>64</v>
      </c>
      <c r="F18" s="80">
        <f>BR18</f>
        <v>5.618214285714286</v>
      </c>
      <c r="G18" s="79">
        <v>2</v>
      </c>
      <c r="I18" s="42"/>
      <c r="J18" s="111">
        <v>3.8</v>
      </c>
      <c r="K18" s="111">
        <v>5.5</v>
      </c>
      <c r="L18" s="112">
        <v>5</v>
      </c>
      <c r="M18" s="113">
        <v>6.2</v>
      </c>
      <c r="N18" s="114">
        <v>5</v>
      </c>
      <c r="O18" s="115">
        <v>4.8</v>
      </c>
      <c r="P18" s="115">
        <v>5.2</v>
      </c>
      <c r="Q18" s="115"/>
      <c r="R18" s="115">
        <f>SUM(J18:Q18)</f>
        <v>35.5</v>
      </c>
      <c r="S18" s="54">
        <f>R18/7</f>
        <v>5.0714285714285712</v>
      </c>
      <c r="T18" s="109"/>
      <c r="U18" s="111">
        <v>4.7</v>
      </c>
      <c r="V18" s="111">
        <v>6.3</v>
      </c>
      <c r="W18" s="112">
        <v>5.8</v>
      </c>
      <c r="X18" s="113">
        <v>6</v>
      </c>
      <c r="Y18" s="114">
        <v>4.7</v>
      </c>
      <c r="Z18" s="115">
        <v>4.9000000000000004</v>
      </c>
      <c r="AA18" s="115">
        <v>5.3</v>
      </c>
      <c r="AB18" s="77"/>
      <c r="AC18" s="77">
        <f>SUM(U18:AB18)</f>
        <v>37.699999999999996</v>
      </c>
      <c r="AD18" s="54">
        <f>AC18/7</f>
        <v>5.3857142857142852</v>
      </c>
      <c r="AE18" s="71">
        <f>AVERAGE(S18,AD18)</f>
        <v>5.2285714285714278</v>
      </c>
      <c r="AF18" s="71"/>
      <c r="AG18" s="116">
        <v>7</v>
      </c>
      <c r="AH18" s="116">
        <v>6.8</v>
      </c>
      <c r="AI18" s="116">
        <v>7</v>
      </c>
      <c r="AJ18" s="116">
        <v>6.8</v>
      </c>
      <c r="AK18" s="116">
        <v>7</v>
      </c>
      <c r="AL18" s="71">
        <v>6.92</v>
      </c>
      <c r="AM18" s="110"/>
      <c r="AN18" s="71">
        <f>AL18</f>
        <v>6.92</v>
      </c>
      <c r="AO18" s="71"/>
      <c r="AP18" s="71">
        <f>(AE18*0.75)+(AN18*0.25)</f>
        <v>5.6514285714285712</v>
      </c>
      <c r="AQ18" s="71"/>
      <c r="AR18" s="71"/>
      <c r="AS18" s="116">
        <v>6</v>
      </c>
      <c r="AT18" s="116">
        <v>6</v>
      </c>
      <c r="AU18" s="116">
        <v>4</v>
      </c>
      <c r="AV18" s="116">
        <v>4</v>
      </c>
      <c r="AW18" s="116">
        <v>6</v>
      </c>
      <c r="AX18" s="111">
        <v>5.2</v>
      </c>
      <c r="AY18" s="116"/>
      <c r="AZ18" s="71">
        <f>AX18</f>
        <v>5.2</v>
      </c>
      <c r="BA18" s="71"/>
      <c r="BB18" s="116">
        <v>6.8</v>
      </c>
      <c r="BC18" s="116">
        <v>6.5</v>
      </c>
      <c r="BD18" s="116">
        <v>6.8</v>
      </c>
      <c r="BE18" s="116">
        <v>7</v>
      </c>
      <c r="BF18" s="116">
        <v>7</v>
      </c>
      <c r="BG18" s="111">
        <v>6.82</v>
      </c>
      <c r="BH18" s="110"/>
      <c r="BI18" s="71">
        <f>BG18</f>
        <v>6.82</v>
      </c>
      <c r="BJ18" s="71"/>
      <c r="BK18" s="121">
        <v>5.16</v>
      </c>
      <c r="BL18" s="110"/>
      <c r="BM18" s="71">
        <f>BK18</f>
        <v>5.16</v>
      </c>
      <c r="BN18" s="71"/>
      <c r="BO18" s="71">
        <f>(BM18*0.5)+(AZ18*0.25)+(BI18*0.25)</f>
        <v>5.585</v>
      </c>
      <c r="BP18" s="71"/>
      <c r="BQ18" s="71"/>
      <c r="BR18" s="71">
        <f>(AP18+BO18)/2</f>
        <v>5.618214285714286</v>
      </c>
    </row>
    <row r="19" spans="1:70">
      <c r="A19" s="52"/>
      <c r="B19" s="8"/>
      <c r="C19" s="8"/>
      <c r="D19" s="8"/>
      <c r="E19" s="76"/>
      <c r="F19" s="77"/>
      <c r="G19" s="8"/>
      <c r="I19" s="42"/>
      <c r="L19" s="38"/>
      <c r="M19" s="73"/>
      <c r="N19" s="8"/>
      <c r="O19" s="8"/>
      <c r="P19" s="8"/>
      <c r="Q19" s="8"/>
      <c r="R19" s="8"/>
      <c r="S19" s="54"/>
      <c r="T19" s="1"/>
      <c r="W19" s="38"/>
      <c r="X19" s="73"/>
      <c r="Y19" s="8"/>
      <c r="Z19" s="8"/>
      <c r="AA19" s="8"/>
      <c r="AB19" s="8"/>
      <c r="AC19" s="8"/>
      <c r="AD19" s="54"/>
      <c r="AE19" s="71"/>
      <c r="AG19" s="42"/>
      <c r="AH19" s="42"/>
      <c r="AI19" s="42"/>
      <c r="AJ19" s="42"/>
      <c r="AK19" s="42"/>
      <c r="AL19" s="42"/>
      <c r="AM19" s="42"/>
      <c r="AN19" s="71"/>
      <c r="AP19" s="71"/>
      <c r="AS19" s="116"/>
      <c r="AT19" s="116"/>
      <c r="AU19" s="116"/>
      <c r="AV19" s="116"/>
      <c r="AW19" s="116"/>
      <c r="AX19" s="111"/>
      <c r="AY19" s="116"/>
      <c r="AZ19" s="71"/>
      <c r="BB19" s="65"/>
      <c r="BC19" s="65"/>
      <c r="BD19" s="65"/>
      <c r="BE19" s="65"/>
      <c r="BF19" s="65"/>
      <c r="BH19" s="65"/>
      <c r="BI19" s="71"/>
      <c r="BL19" s="65"/>
      <c r="BM19" s="71"/>
      <c r="BO19" s="71"/>
      <c r="BR19" s="71"/>
    </row>
    <row r="20" spans="1:70">
      <c r="A20" s="26"/>
      <c r="B20" s="8"/>
      <c r="C20" s="8"/>
      <c r="D20" s="8"/>
      <c r="E20" s="8"/>
      <c r="F20" s="8"/>
      <c r="G20" s="8"/>
      <c r="I20" s="42"/>
      <c r="L20" s="2"/>
      <c r="M20" s="26"/>
      <c r="N20" s="8"/>
      <c r="O20" s="8"/>
      <c r="P20" s="8"/>
      <c r="Q20" s="8"/>
      <c r="R20" s="8"/>
      <c r="S20" s="2"/>
      <c r="W20" s="2"/>
      <c r="X20" s="26"/>
      <c r="Y20" s="8"/>
      <c r="Z20" s="8"/>
      <c r="AA20" s="8"/>
      <c r="AB20" s="8"/>
      <c r="AC20" s="8"/>
      <c r="AD20" s="2"/>
      <c r="AG20" s="42"/>
      <c r="AH20" s="42"/>
      <c r="AI20" s="42"/>
      <c r="AJ20" s="42"/>
      <c r="AK20" s="42"/>
      <c r="AM20" s="42"/>
      <c r="AN20" s="71"/>
      <c r="AP20" s="71"/>
    </row>
    <row r="21" spans="1:70" ht="15.75">
      <c r="A21" s="19" t="s">
        <v>6</v>
      </c>
      <c r="B21" s="3"/>
      <c r="C21" s="3"/>
      <c r="D21" s="3"/>
      <c r="E21" s="3"/>
      <c r="F21" s="3"/>
      <c r="G21" s="35">
        <v>9.15</v>
      </c>
      <c r="H21">
        <v>10.23</v>
      </c>
      <c r="I21" s="4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</row>
    <row r="22" spans="1:70" ht="15.75">
      <c r="A22" s="19"/>
      <c r="B22" s="3"/>
      <c r="C22" s="3"/>
      <c r="D22" s="82" t="s">
        <v>129</v>
      </c>
      <c r="E22" s="83">
        <f ca="1">NOW()</f>
        <v>42454.547859606479</v>
      </c>
      <c r="F22" s="3"/>
      <c r="G22" s="35"/>
      <c r="I22" s="42"/>
      <c r="J22" s="101" t="s">
        <v>131</v>
      </c>
      <c r="K22" s="102"/>
      <c r="L22" s="102"/>
      <c r="M22" s="102"/>
      <c r="N22" s="102"/>
      <c r="O22" s="102"/>
      <c r="P22" s="102"/>
      <c r="Q22" s="102"/>
      <c r="R22" s="102"/>
      <c r="S22" s="102"/>
      <c r="T22" s="63"/>
      <c r="U22" s="101" t="s">
        <v>132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61"/>
      <c r="AF22" s="61"/>
      <c r="AG22" s="101" t="s">
        <v>135</v>
      </c>
      <c r="AH22" s="102"/>
      <c r="AI22" s="102"/>
      <c r="AJ22" s="102"/>
      <c r="AK22" s="102"/>
      <c r="AL22" s="102"/>
      <c r="AM22" s="102"/>
      <c r="AN22" s="102"/>
      <c r="AO22" s="61"/>
      <c r="AP22" s="75" t="s">
        <v>1</v>
      </c>
      <c r="AQ22" s="61"/>
      <c r="AR22" s="61"/>
      <c r="AS22" s="101" t="s">
        <v>133</v>
      </c>
      <c r="AT22" s="101"/>
      <c r="AU22" s="101"/>
      <c r="AV22" s="101"/>
      <c r="AW22" s="101"/>
      <c r="AX22" s="101"/>
      <c r="AY22" s="101"/>
      <c r="AZ22" s="101"/>
      <c r="BA22" s="61"/>
      <c r="BB22" s="101" t="s">
        <v>135</v>
      </c>
      <c r="BC22" s="102"/>
      <c r="BD22" s="102"/>
      <c r="BE22" s="102"/>
      <c r="BF22" s="102"/>
      <c r="BG22" s="102"/>
      <c r="BH22" s="102"/>
      <c r="BI22" s="102"/>
      <c r="BJ22" s="61"/>
      <c r="BK22" s="101" t="s">
        <v>134</v>
      </c>
      <c r="BL22" s="102"/>
      <c r="BM22" s="102"/>
      <c r="BN22" s="61"/>
      <c r="BO22" s="75" t="s">
        <v>1</v>
      </c>
      <c r="BP22" s="49"/>
      <c r="BQ22" s="49"/>
      <c r="BR22" s="56" t="s">
        <v>113</v>
      </c>
    </row>
    <row r="23" spans="1:70" ht="15">
      <c r="A23" s="25"/>
      <c r="B23" s="40" t="s">
        <v>60</v>
      </c>
      <c r="C23" s="40" t="s">
        <v>61</v>
      </c>
      <c r="D23" s="40" t="s">
        <v>62</v>
      </c>
      <c r="E23" s="40" t="s">
        <v>63</v>
      </c>
      <c r="F23" s="3" t="s">
        <v>1</v>
      </c>
      <c r="G23" s="3" t="s">
        <v>2</v>
      </c>
      <c r="I23" s="3"/>
      <c r="J23" s="51" t="s">
        <v>90</v>
      </c>
      <c r="K23" s="51" t="s">
        <v>91</v>
      </c>
      <c r="L23" s="51" t="s">
        <v>92</v>
      </c>
      <c r="M23" s="52" t="s">
        <v>99</v>
      </c>
      <c r="N23" s="53" t="s">
        <v>100</v>
      </c>
      <c r="O23" s="48" t="s">
        <v>101</v>
      </c>
      <c r="P23" s="48" t="s">
        <v>93</v>
      </c>
      <c r="Q23" s="48" t="s">
        <v>102</v>
      </c>
      <c r="R23" s="48" t="s">
        <v>97</v>
      </c>
      <c r="S23" s="48" t="s">
        <v>98</v>
      </c>
      <c r="U23" s="51" t="s">
        <v>90</v>
      </c>
      <c r="V23" s="51" t="s">
        <v>91</v>
      </c>
      <c r="W23" s="51" t="s">
        <v>92</v>
      </c>
      <c r="X23" s="52" t="s">
        <v>99</v>
      </c>
      <c r="Y23" s="53" t="s">
        <v>100</v>
      </c>
      <c r="Z23" s="48" t="s">
        <v>101</v>
      </c>
      <c r="AA23" s="48" t="s">
        <v>93</v>
      </c>
      <c r="AB23" s="48" t="s">
        <v>102</v>
      </c>
      <c r="AC23" s="48" t="s">
        <v>97</v>
      </c>
      <c r="AD23" s="48" t="s">
        <v>98</v>
      </c>
      <c r="AE23" s="48" t="s">
        <v>125</v>
      </c>
      <c r="AG23" s="48" t="s">
        <v>103</v>
      </c>
      <c r="AH23" s="48" t="s">
        <v>104</v>
      </c>
      <c r="AI23" s="48" t="s">
        <v>105</v>
      </c>
      <c r="AJ23" s="48" t="s">
        <v>106</v>
      </c>
      <c r="AK23" s="48" t="s">
        <v>107</v>
      </c>
      <c r="AL23" s="48" t="s">
        <v>124</v>
      </c>
      <c r="AM23" s="48" t="s">
        <v>108</v>
      </c>
      <c r="AN23" s="48" t="s">
        <v>98</v>
      </c>
      <c r="AO23" s="48"/>
      <c r="AP23" s="48" t="s">
        <v>109</v>
      </c>
      <c r="AS23" s="48" t="s">
        <v>115</v>
      </c>
      <c r="AT23" s="74" t="s">
        <v>116</v>
      </c>
      <c r="AU23" s="48" t="s">
        <v>117</v>
      </c>
      <c r="AV23" s="48" t="s">
        <v>118</v>
      </c>
      <c r="AW23" s="48" t="s">
        <v>119</v>
      </c>
      <c r="AX23" s="48" t="s">
        <v>124</v>
      </c>
      <c r="AY23" s="48" t="s">
        <v>108</v>
      </c>
      <c r="AZ23" s="48" t="s">
        <v>98</v>
      </c>
      <c r="BA23" s="48"/>
      <c r="BB23" s="48" t="s">
        <v>103</v>
      </c>
      <c r="BC23" s="48" t="s">
        <v>104</v>
      </c>
      <c r="BD23" s="48" t="s">
        <v>105</v>
      </c>
      <c r="BE23" s="48" t="s">
        <v>106</v>
      </c>
      <c r="BF23" s="48" t="s">
        <v>107</v>
      </c>
      <c r="BG23" s="48" t="s">
        <v>124</v>
      </c>
      <c r="BH23" s="48" t="s">
        <v>108</v>
      </c>
      <c r="BI23" s="48" t="s">
        <v>98</v>
      </c>
      <c r="BJ23" s="48"/>
      <c r="BK23" s="49" t="s">
        <v>111</v>
      </c>
      <c r="BL23" s="49" t="s">
        <v>112</v>
      </c>
      <c r="BM23" s="70" t="s">
        <v>127</v>
      </c>
      <c r="BO23" s="48" t="s">
        <v>121</v>
      </c>
      <c r="BP23" s="48"/>
      <c r="BQ23" s="48"/>
      <c r="BR23" s="48" t="s">
        <v>122</v>
      </c>
    </row>
    <row r="24" spans="1:70">
      <c r="A24" s="78">
        <v>205</v>
      </c>
      <c r="B24" s="79" t="s">
        <v>51</v>
      </c>
      <c r="C24" s="79" t="s">
        <v>75</v>
      </c>
      <c r="D24" s="79" t="s">
        <v>57</v>
      </c>
      <c r="E24" s="79" t="s">
        <v>66</v>
      </c>
      <c r="F24" s="80">
        <f>BR24</f>
        <v>6.6320312499999989</v>
      </c>
      <c r="G24" s="79">
        <v>1</v>
      </c>
      <c r="I24" s="42"/>
      <c r="J24" s="111">
        <v>8</v>
      </c>
      <c r="K24" s="111">
        <v>7.5</v>
      </c>
      <c r="L24" s="117">
        <v>7</v>
      </c>
      <c r="M24" s="111">
        <v>5.5</v>
      </c>
      <c r="N24" s="119">
        <v>5.6</v>
      </c>
      <c r="O24" s="111">
        <v>6.5</v>
      </c>
      <c r="P24" s="111">
        <v>0</v>
      </c>
      <c r="Q24" s="111">
        <v>7</v>
      </c>
      <c r="R24" s="115">
        <f>SUM(J24:Q24)</f>
        <v>47.1</v>
      </c>
      <c r="S24" s="54">
        <f>R24/8</f>
        <v>5.8875000000000002</v>
      </c>
      <c r="U24" s="111">
        <v>7.2</v>
      </c>
      <c r="V24" s="111">
        <v>7.2</v>
      </c>
      <c r="W24" s="117">
        <v>7.3</v>
      </c>
      <c r="X24" s="111">
        <v>6.5</v>
      </c>
      <c r="Y24" s="119">
        <v>5.3</v>
      </c>
      <c r="Z24" s="111">
        <v>5.5</v>
      </c>
      <c r="AA24" s="111">
        <v>0</v>
      </c>
      <c r="AB24" s="111">
        <v>7</v>
      </c>
      <c r="AC24" s="115">
        <f>SUM(U24:AB24)</f>
        <v>46</v>
      </c>
      <c r="AD24" s="54">
        <f>AC24/8</f>
        <v>5.75</v>
      </c>
      <c r="AE24" s="71">
        <f>AVERAGE(S24,AD24)</f>
        <v>5.8187499999999996</v>
      </c>
      <c r="AG24" s="116">
        <v>7</v>
      </c>
      <c r="AH24" s="116">
        <v>7.2</v>
      </c>
      <c r="AI24" s="116">
        <v>6</v>
      </c>
      <c r="AJ24" s="116">
        <v>7</v>
      </c>
      <c r="AK24" s="116">
        <v>5.8</v>
      </c>
      <c r="AL24" s="111">
        <v>6.6</v>
      </c>
      <c r="AM24" s="116"/>
      <c r="AN24" s="71">
        <f>AL24</f>
        <v>6.6</v>
      </c>
      <c r="AP24" s="71">
        <f>(AE24*0.75)+(AN24*0.25)</f>
        <v>6.0140624999999996</v>
      </c>
      <c r="AS24" s="116">
        <v>6</v>
      </c>
      <c r="AT24" s="116">
        <v>6</v>
      </c>
      <c r="AU24" s="116">
        <v>7</v>
      </c>
      <c r="AV24" s="116">
        <v>6.5</v>
      </c>
      <c r="AW24" s="116">
        <v>6.5</v>
      </c>
      <c r="AX24" s="111">
        <v>6.4</v>
      </c>
      <c r="AY24" s="65"/>
      <c r="AZ24" s="71">
        <f>AX24</f>
        <v>6.4</v>
      </c>
      <c r="BB24" s="116">
        <v>9</v>
      </c>
      <c r="BC24" s="116">
        <v>9</v>
      </c>
      <c r="BD24" s="116">
        <v>9</v>
      </c>
      <c r="BE24" s="116">
        <v>9.5</v>
      </c>
      <c r="BF24" s="116">
        <v>8.6</v>
      </c>
      <c r="BG24" s="111">
        <v>9.02</v>
      </c>
      <c r="BH24" s="65"/>
      <c r="BI24" s="71">
        <f>BG24</f>
        <v>9.02</v>
      </c>
      <c r="BK24" s="111">
        <v>7.6</v>
      </c>
      <c r="BL24" s="111">
        <v>4.9000000000000004</v>
      </c>
      <c r="BM24" s="71">
        <f>(0.7*BK24)+(0.3*BL24)</f>
        <v>6.7899999999999991</v>
      </c>
      <c r="BO24" s="71">
        <f>(BM24*0.5)+(AZ24*0.25)+(BI24*0.25)</f>
        <v>7.2499999999999991</v>
      </c>
      <c r="BR24" s="71">
        <f>(AP24+BO24)/2</f>
        <v>6.6320312499999989</v>
      </c>
    </row>
    <row r="25" spans="1:70">
      <c r="A25" s="78">
        <v>204</v>
      </c>
      <c r="B25" s="79" t="s">
        <v>15</v>
      </c>
      <c r="C25" s="79" t="s">
        <v>23</v>
      </c>
      <c r="D25" s="79" t="s">
        <v>35</v>
      </c>
      <c r="E25" s="79" t="s">
        <v>58</v>
      </c>
      <c r="F25" s="80">
        <f>BR25</f>
        <v>6.4582812500000006</v>
      </c>
      <c r="G25" s="79">
        <v>2</v>
      </c>
      <c r="I25" s="42"/>
      <c r="J25" s="111">
        <v>6.5</v>
      </c>
      <c r="K25" s="111">
        <v>7</v>
      </c>
      <c r="L25" s="117">
        <v>6.5</v>
      </c>
      <c r="M25" s="118">
        <v>5</v>
      </c>
      <c r="N25" s="118">
        <v>6.5</v>
      </c>
      <c r="O25" s="118">
        <v>7.2</v>
      </c>
      <c r="P25" s="118">
        <v>7</v>
      </c>
      <c r="Q25" s="118">
        <v>7</v>
      </c>
      <c r="R25" s="115">
        <f>SUM(J25:Q25)</f>
        <v>52.7</v>
      </c>
      <c r="S25" s="54">
        <f>R25/8</f>
        <v>6.5875000000000004</v>
      </c>
      <c r="U25" s="111">
        <v>6.2</v>
      </c>
      <c r="V25" s="111">
        <v>6.8</v>
      </c>
      <c r="W25" s="117">
        <v>7</v>
      </c>
      <c r="X25" s="117">
        <v>6.5</v>
      </c>
      <c r="Y25" s="117">
        <v>6.3</v>
      </c>
      <c r="Z25" s="117">
        <v>6.5</v>
      </c>
      <c r="AA25" s="117">
        <v>7.2</v>
      </c>
      <c r="AB25" s="117">
        <v>7.5</v>
      </c>
      <c r="AC25" s="115">
        <f>SUM(U25:AB25)</f>
        <v>54</v>
      </c>
      <c r="AD25" s="54">
        <f>AC25/8</f>
        <v>6.75</v>
      </c>
      <c r="AE25" s="71">
        <f>AVERAGE(S25,AD25)</f>
        <v>6.6687500000000002</v>
      </c>
      <c r="AG25" s="116">
        <v>7</v>
      </c>
      <c r="AH25" s="116">
        <v>6</v>
      </c>
      <c r="AI25" s="116">
        <v>5.8</v>
      </c>
      <c r="AJ25" s="116">
        <v>6.2</v>
      </c>
      <c r="AK25" s="116">
        <v>6</v>
      </c>
      <c r="AL25" s="120">
        <v>6.2</v>
      </c>
      <c r="AM25" s="116"/>
      <c r="AN25" s="71">
        <f>AL25</f>
        <v>6.2</v>
      </c>
      <c r="AP25" s="71">
        <f>(AE25*0.75)+(AN25*0.25)</f>
        <v>6.5515625000000002</v>
      </c>
      <c r="AS25" s="116">
        <v>7</v>
      </c>
      <c r="AT25" s="116">
        <v>7</v>
      </c>
      <c r="AU25" s="116">
        <v>6.5</v>
      </c>
      <c r="AV25" s="116">
        <v>7</v>
      </c>
      <c r="AW25" s="116">
        <v>8</v>
      </c>
      <c r="AX25" s="111">
        <v>7</v>
      </c>
      <c r="AY25" s="65"/>
      <c r="AZ25" s="71">
        <f>AX25</f>
        <v>7</v>
      </c>
      <c r="BB25" s="116">
        <v>7.8</v>
      </c>
      <c r="BC25" s="116">
        <v>5.2</v>
      </c>
      <c r="BD25" s="116">
        <v>5.8</v>
      </c>
      <c r="BE25" s="116">
        <v>5.5</v>
      </c>
      <c r="BF25" s="116">
        <v>7</v>
      </c>
      <c r="BG25" s="120">
        <v>6.26</v>
      </c>
      <c r="BH25" s="65"/>
      <c r="BI25" s="71">
        <f>BG25</f>
        <v>6.26</v>
      </c>
      <c r="BK25" s="111">
        <v>6.1</v>
      </c>
      <c r="BL25" s="111">
        <v>6.1</v>
      </c>
      <c r="BM25" s="71">
        <f>(0.7*BK25)+(0.3*BL25)</f>
        <v>6.1</v>
      </c>
      <c r="BO25" s="71">
        <f>(BM25*0.5)+(AZ25*0.25)+(BI25*0.25)</f>
        <v>6.3650000000000002</v>
      </c>
      <c r="BR25" s="71">
        <f>(AP25+BO25)/2</f>
        <v>6.4582812500000006</v>
      </c>
    </row>
    <row r="26" spans="1:70">
      <c r="A26" s="78">
        <v>203</v>
      </c>
      <c r="B26" s="79" t="s">
        <v>16</v>
      </c>
      <c r="C26" s="79" t="s">
        <v>59</v>
      </c>
      <c r="D26" s="79" t="s">
        <v>57</v>
      </c>
      <c r="E26" s="79" t="s">
        <v>66</v>
      </c>
      <c r="F26" s="80">
        <f>BR26</f>
        <v>6.2185937500000001</v>
      </c>
      <c r="G26" s="79">
        <v>3</v>
      </c>
      <c r="I26" s="42"/>
      <c r="J26" s="111">
        <v>5</v>
      </c>
      <c r="K26" s="111">
        <v>6</v>
      </c>
      <c r="L26" s="117">
        <v>7</v>
      </c>
      <c r="M26" s="111">
        <v>5.8</v>
      </c>
      <c r="N26" s="119">
        <v>5.5</v>
      </c>
      <c r="O26" s="111">
        <v>6.2</v>
      </c>
      <c r="P26" s="111">
        <v>7</v>
      </c>
      <c r="Q26" s="111">
        <v>7.5</v>
      </c>
      <c r="R26" s="115">
        <f>SUM(J26:Q26)</f>
        <v>50</v>
      </c>
      <c r="S26" s="54">
        <f>R26/8</f>
        <v>6.25</v>
      </c>
      <c r="U26" s="111">
        <v>5.5</v>
      </c>
      <c r="V26" s="111">
        <v>6</v>
      </c>
      <c r="W26" s="117">
        <v>6.3</v>
      </c>
      <c r="X26" s="111">
        <v>6</v>
      </c>
      <c r="Y26" s="119">
        <v>5.2</v>
      </c>
      <c r="Z26" s="111">
        <v>6</v>
      </c>
      <c r="AA26" s="111">
        <v>7</v>
      </c>
      <c r="AB26" s="111">
        <v>6.5</v>
      </c>
      <c r="AC26" s="115">
        <f>SUM(U26:AB26)</f>
        <v>48.5</v>
      </c>
      <c r="AD26" s="54">
        <f>AC26/8</f>
        <v>6.0625</v>
      </c>
      <c r="AE26" s="71">
        <f>AVERAGE(S26,AD26)</f>
        <v>6.15625</v>
      </c>
      <c r="AG26" s="116">
        <v>6.8</v>
      </c>
      <c r="AH26" s="116">
        <v>7</v>
      </c>
      <c r="AI26" s="116">
        <v>6</v>
      </c>
      <c r="AJ26" s="116">
        <v>7</v>
      </c>
      <c r="AK26" s="116">
        <v>5.8</v>
      </c>
      <c r="AL26" s="111">
        <v>6.52</v>
      </c>
      <c r="AM26" s="116"/>
      <c r="AN26" s="71">
        <f>AL26</f>
        <v>6.52</v>
      </c>
      <c r="AP26" s="71">
        <f>(AE26*0.75)+(AN26*0.25)</f>
        <v>6.2471874999999999</v>
      </c>
      <c r="AS26" s="116">
        <v>5.5</v>
      </c>
      <c r="AT26" s="116">
        <v>6</v>
      </c>
      <c r="AU26" s="116">
        <v>6</v>
      </c>
      <c r="AV26" s="116">
        <v>6.5</v>
      </c>
      <c r="AW26" s="116">
        <v>8</v>
      </c>
      <c r="AX26" s="111">
        <v>6.2</v>
      </c>
      <c r="AY26" s="65"/>
      <c r="AZ26" s="71">
        <f>AX26</f>
        <v>6.2</v>
      </c>
      <c r="BB26" s="116">
        <v>7.5</v>
      </c>
      <c r="BC26" s="116">
        <v>7</v>
      </c>
      <c r="BD26" s="116">
        <v>6.5</v>
      </c>
      <c r="BE26" s="116">
        <v>7.2</v>
      </c>
      <c r="BF26" s="116">
        <v>8.6</v>
      </c>
      <c r="BG26" s="111">
        <v>7.36</v>
      </c>
      <c r="BH26" s="65"/>
      <c r="BI26" s="71">
        <f>BG26</f>
        <v>7.36</v>
      </c>
      <c r="BK26" s="111">
        <v>6.2</v>
      </c>
      <c r="BL26" s="111">
        <v>4.2</v>
      </c>
      <c r="BM26" s="71">
        <f>(0.7*BK26)+(0.3*BL26)</f>
        <v>5.6</v>
      </c>
      <c r="BO26" s="71">
        <f>(BM26*0.5)+(AZ26*0.25)+(BI26*0.25)</f>
        <v>6.1899999999999995</v>
      </c>
      <c r="BR26" s="71">
        <f>(AP26+BO26)/2</f>
        <v>6.2185937500000001</v>
      </c>
    </row>
    <row r="27" spans="1:70">
      <c r="A27" s="78">
        <v>202</v>
      </c>
      <c r="B27" s="79" t="s">
        <v>17</v>
      </c>
      <c r="C27" s="79" t="s">
        <v>33</v>
      </c>
      <c r="D27" s="79" t="s">
        <v>36</v>
      </c>
      <c r="E27" s="79" t="s">
        <v>67</v>
      </c>
      <c r="F27" s="80">
        <f>BR27</f>
        <v>6.1262499999999989</v>
      </c>
      <c r="G27" s="79">
        <v>4</v>
      </c>
      <c r="I27" s="42"/>
      <c r="J27" s="111">
        <v>5.3</v>
      </c>
      <c r="K27" s="111">
        <v>6</v>
      </c>
      <c r="L27" s="117">
        <v>5.5</v>
      </c>
      <c r="M27" s="118">
        <v>7</v>
      </c>
      <c r="N27" s="118">
        <v>6</v>
      </c>
      <c r="O27" s="118">
        <v>5.5</v>
      </c>
      <c r="P27" s="118">
        <v>7</v>
      </c>
      <c r="Q27" s="118">
        <v>6</v>
      </c>
      <c r="R27" s="115">
        <f>SUM(J27:Q27)</f>
        <v>48.3</v>
      </c>
      <c r="S27" s="54">
        <f>R27/8</f>
        <v>6.0374999999999996</v>
      </c>
      <c r="U27" s="111">
        <v>5</v>
      </c>
      <c r="V27" s="111">
        <v>6.4</v>
      </c>
      <c r="W27" s="117">
        <v>6.3</v>
      </c>
      <c r="X27" s="117">
        <v>5.8</v>
      </c>
      <c r="Y27" s="117">
        <v>4.7</v>
      </c>
      <c r="Z27" s="117">
        <v>5.3</v>
      </c>
      <c r="AA27" s="117">
        <v>6.8</v>
      </c>
      <c r="AB27" s="117">
        <v>5</v>
      </c>
      <c r="AC27" s="115">
        <f>SUM(U27:AB27)</f>
        <v>45.3</v>
      </c>
      <c r="AD27" s="54">
        <f>AC27/8</f>
        <v>5.6624999999999996</v>
      </c>
      <c r="AE27" s="71">
        <f>AVERAGE(S27,AD27)</f>
        <v>5.85</v>
      </c>
      <c r="AG27" s="116">
        <v>7</v>
      </c>
      <c r="AH27" s="116">
        <v>6.8</v>
      </c>
      <c r="AI27" s="116">
        <v>6.2</v>
      </c>
      <c r="AJ27" s="116">
        <v>6.8</v>
      </c>
      <c r="AK27" s="116">
        <v>7</v>
      </c>
      <c r="AL27" s="111">
        <v>6.76</v>
      </c>
      <c r="AM27" s="116"/>
      <c r="AN27" s="71">
        <f>AL27</f>
        <v>6.76</v>
      </c>
      <c r="AP27" s="71">
        <f>(AE27*0.75)+(AN27*0.25)</f>
        <v>6.0774999999999988</v>
      </c>
      <c r="AS27" s="116">
        <v>7</v>
      </c>
      <c r="AT27" s="116">
        <v>7</v>
      </c>
      <c r="AU27" s="116">
        <v>6.5</v>
      </c>
      <c r="AV27" s="116">
        <v>7</v>
      </c>
      <c r="AW27" s="116">
        <v>6.5</v>
      </c>
      <c r="AX27" s="111">
        <v>6.9</v>
      </c>
      <c r="AY27" s="65"/>
      <c r="AZ27" s="71">
        <f>AX27</f>
        <v>6.9</v>
      </c>
      <c r="BB27" s="116">
        <v>7.5</v>
      </c>
      <c r="BC27" s="116">
        <v>7.5</v>
      </c>
      <c r="BD27" s="116">
        <v>7</v>
      </c>
      <c r="BE27" s="116">
        <v>7</v>
      </c>
      <c r="BF27" s="116">
        <v>7.5</v>
      </c>
      <c r="BG27" s="111">
        <v>7.3</v>
      </c>
      <c r="BH27" s="65"/>
      <c r="BI27" s="71">
        <f>BG27</f>
        <v>7.3</v>
      </c>
      <c r="BK27" s="111">
        <v>6</v>
      </c>
      <c r="BL27" s="111">
        <v>3.5</v>
      </c>
      <c r="BM27" s="71">
        <f>(0.7*BK27)+(0.3*BL27)</f>
        <v>5.2499999999999991</v>
      </c>
      <c r="BO27" s="71">
        <f>(BM27*0.5)+(AZ27*0.25)+(BI27*0.25)</f>
        <v>6.1749999999999998</v>
      </c>
      <c r="BR27" s="71">
        <f>(AP27+BO27)/2</f>
        <v>6.1262499999999989</v>
      </c>
    </row>
    <row r="28" spans="1:70">
      <c r="A28" s="78">
        <v>201</v>
      </c>
      <c r="B28" s="79" t="s">
        <v>19</v>
      </c>
      <c r="C28" s="79" t="s">
        <v>23</v>
      </c>
      <c r="D28" s="79" t="s">
        <v>53</v>
      </c>
      <c r="E28" s="79" t="s">
        <v>64</v>
      </c>
      <c r="F28" s="80">
        <f>BR28</f>
        <v>5.8523437499999993</v>
      </c>
      <c r="G28" s="79">
        <v>5</v>
      </c>
      <c r="I28" s="42"/>
      <c r="J28" s="111">
        <v>5</v>
      </c>
      <c r="K28" s="111">
        <v>6</v>
      </c>
      <c r="L28" s="117">
        <v>5</v>
      </c>
      <c r="M28" s="118">
        <v>5.5</v>
      </c>
      <c r="N28" s="118">
        <v>6.5</v>
      </c>
      <c r="O28" s="118">
        <v>4.5</v>
      </c>
      <c r="P28" s="118">
        <v>6</v>
      </c>
      <c r="Q28" s="118">
        <v>5</v>
      </c>
      <c r="R28" s="115">
        <f>SUM(J28:Q28)</f>
        <v>43.5</v>
      </c>
      <c r="S28" s="54">
        <f>R28/8</f>
        <v>5.4375</v>
      </c>
      <c r="U28" s="111">
        <v>5.7</v>
      </c>
      <c r="V28" s="111">
        <v>6</v>
      </c>
      <c r="W28" s="117">
        <v>5.7</v>
      </c>
      <c r="X28" s="117">
        <v>5.5</v>
      </c>
      <c r="Y28" s="117">
        <v>5</v>
      </c>
      <c r="Z28" s="117">
        <v>4.3</v>
      </c>
      <c r="AA28" s="117">
        <v>6.8</v>
      </c>
      <c r="AB28" s="117">
        <v>4</v>
      </c>
      <c r="AC28" s="115">
        <f>SUM(U28:AB28)</f>
        <v>42.999999999999993</v>
      </c>
      <c r="AD28" s="54">
        <f>AC28/8</f>
        <v>5.3749999999999991</v>
      </c>
      <c r="AE28" s="71">
        <f>AVERAGE(S28,AD28)</f>
        <v>5.40625</v>
      </c>
      <c r="AG28" s="116">
        <v>7</v>
      </c>
      <c r="AH28" s="116">
        <v>7</v>
      </c>
      <c r="AI28" s="116">
        <v>7.5</v>
      </c>
      <c r="AJ28" s="116">
        <v>8</v>
      </c>
      <c r="AK28" s="116">
        <v>5.8</v>
      </c>
      <c r="AL28" s="111">
        <v>7.06</v>
      </c>
      <c r="AM28" s="116"/>
      <c r="AN28" s="71">
        <f>AL28</f>
        <v>7.06</v>
      </c>
      <c r="AP28" s="71">
        <f>(AE28*0.75)+(AN28*0.25)</f>
        <v>5.8196874999999997</v>
      </c>
      <c r="AS28" s="116">
        <v>6.5</v>
      </c>
      <c r="AT28" s="116">
        <v>6.5</v>
      </c>
      <c r="AU28" s="116">
        <v>6</v>
      </c>
      <c r="AV28" s="116">
        <v>6</v>
      </c>
      <c r="AW28" s="116">
        <v>6</v>
      </c>
      <c r="AX28" s="120">
        <v>6.3</v>
      </c>
      <c r="AY28" s="65"/>
      <c r="AZ28" s="71">
        <f>AX28</f>
        <v>6.3</v>
      </c>
      <c r="BB28" s="116">
        <v>7</v>
      </c>
      <c r="BC28" s="116">
        <v>6.2</v>
      </c>
      <c r="BD28" s="116">
        <v>7.2</v>
      </c>
      <c r="BE28" s="116">
        <v>7</v>
      </c>
      <c r="BF28" s="116">
        <v>6.5</v>
      </c>
      <c r="BG28" s="120">
        <v>6.78</v>
      </c>
      <c r="BH28" s="65"/>
      <c r="BI28" s="71">
        <f>BG28</f>
        <v>6.78</v>
      </c>
      <c r="BK28" s="111">
        <v>6.4</v>
      </c>
      <c r="BL28" s="111">
        <v>2.5</v>
      </c>
      <c r="BM28" s="71">
        <f>(0.7*BK28)+(0.3*BL28)</f>
        <v>5.2299999999999995</v>
      </c>
      <c r="BO28" s="71">
        <f>(BM28*0.5)+(AZ28*0.25)+(BI28*0.25)</f>
        <v>5.8849999999999998</v>
      </c>
      <c r="BR28" s="71">
        <f>(AP28+BO28)/2</f>
        <v>5.8523437499999993</v>
      </c>
    </row>
    <row r="29" spans="1:70">
      <c r="A29" s="84">
        <v>209</v>
      </c>
      <c r="B29" s="81" t="s">
        <v>71</v>
      </c>
      <c r="C29" s="85" t="s">
        <v>72</v>
      </c>
      <c r="D29" s="79" t="s">
        <v>53</v>
      </c>
      <c r="E29" s="85" t="s">
        <v>64</v>
      </c>
      <c r="F29" s="80">
        <f>BR29</f>
        <v>5.8079687500000006</v>
      </c>
      <c r="G29" s="79">
        <v>6</v>
      </c>
      <c r="I29" s="42"/>
      <c r="J29" s="111">
        <v>4.5</v>
      </c>
      <c r="K29" s="111">
        <v>6.5</v>
      </c>
      <c r="L29" s="117">
        <v>6.5</v>
      </c>
      <c r="M29" s="118">
        <v>7</v>
      </c>
      <c r="N29" s="118">
        <v>7</v>
      </c>
      <c r="O29" s="118">
        <v>7</v>
      </c>
      <c r="P29" s="118">
        <v>7.5</v>
      </c>
      <c r="Q29" s="118">
        <v>6.2</v>
      </c>
      <c r="R29" s="115">
        <f>SUM(J29:Q29)</f>
        <v>52.2</v>
      </c>
      <c r="S29" s="54">
        <f>R29/8</f>
        <v>6.5250000000000004</v>
      </c>
      <c r="U29" s="111">
        <v>4.3</v>
      </c>
      <c r="V29" s="111">
        <v>6</v>
      </c>
      <c r="W29" s="117">
        <v>6.3</v>
      </c>
      <c r="X29" s="117">
        <v>5.3</v>
      </c>
      <c r="Y29" s="117">
        <v>5</v>
      </c>
      <c r="Z29" s="117">
        <v>5.6</v>
      </c>
      <c r="AA29" s="117">
        <v>7</v>
      </c>
      <c r="AB29" s="117">
        <v>4</v>
      </c>
      <c r="AC29" s="115">
        <f>SUM(U29:AB29)</f>
        <v>43.5</v>
      </c>
      <c r="AD29" s="54">
        <f>AC29/8</f>
        <v>5.4375</v>
      </c>
      <c r="AE29" s="71">
        <f>AVERAGE(S29,AD29)</f>
        <v>5.9812500000000002</v>
      </c>
      <c r="AG29" s="116">
        <v>7</v>
      </c>
      <c r="AH29" s="116">
        <v>6</v>
      </c>
      <c r="AI29" s="116">
        <v>6.8</v>
      </c>
      <c r="AJ29" s="116">
        <v>7.5</v>
      </c>
      <c r="AK29" s="116">
        <v>5.8</v>
      </c>
      <c r="AL29" s="111">
        <v>6.62</v>
      </c>
      <c r="AM29" s="116"/>
      <c r="AN29" s="71">
        <f>AL29</f>
        <v>6.62</v>
      </c>
      <c r="AP29" s="71">
        <f>(AE29*0.75)+(AN29*0.25)</f>
        <v>6.1409375000000006</v>
      </c>
      <c r="AS29" s="116">
        <v>5</v>
      </c>
      <c r="AT29" s="116">
        <v>5.5</v>
      </c>
      <c r="AU29" s="116">
        <v>6</v>
      </c>
      <c r="AV29" s="116">
        <v>5.5</v>
      </c>
      <c r="AW29" s="116">
        <v>6</v>
      </c>
      <c r="AX29" s="120">
        <v>5.5</v>
      </c>
      <c r="AY29" s="65"/>
      <c r="AZ29" s="71">
        <f>AX29</f>
        <v>5.5</v>
      </c>
      <c r="BB29" s="116">
        <v>7</v>
      </c>
      <c r="BC29" s="116">
        <v>6.2</v>
      </c>
      <c r="BD29" s="116">
        <v>6</v>
      </c>
      <c r="BE29" s="116">
        <v>6.8</v>
      </c>
      <c r="BF29" s="116">
        <v>6.5</v>
      </c>
      <c r="BG29" s="120">
        <v>6.5</v>
      </c>
      <c r="BH29" s="65"/>
      <c r="BI29" s="71">
        <f>BG29</f>
        <v>6.5</v>
      </c>
      <c r="BK29" s="111">
        <v>6</v>
      </c>
      <c r="BL29" s="111">
        <v>2.5</v>
      </c>
      <c r="BM29" s="71">
        <f>(0.7*BK29)+(0.3*BL29)</f>
        <v>4.9499999999999993</v>
      </c>
      <c r="BO29" s="71">
        <f>(BM29*0.5)+(AZ29*0.25)+(BI29*0.25)</f>
        <v>5.4749999999999996</v>
      </c>
      <c r="BR29" s="71">
        <f>(AP29+BO29)/2</f>
        <v>5.8079687500000006</v>
      </c>
    </row>
    <row r="30" spans="1:70">
      <c r="A30" s="84">
        <v>200</v>
      </c>
      <c r="B30" s="81" t="s">
        <v>50</v>
      </c>
      <c r="C30" s="85" t="s">
        <v>24</v>
      </c>
      <c r="D30" s="85" t="s">
        <v>57</v>
      </c>
      <c r="E30" s="79" t="s">
        <v>66</v>
      </c>
      <c r="F30" s="80">
        <f>BR30</f>
        <v>5.5617187499999998</v>
      </c>
      <c r="G30" s="79"/>
      <c r="I30" s="42"/>
      <c r="J30" s="111">
        <v>6.8</v>
      </c>
      <c r="K30" s="111">
        <v>9</v>
      </c>
      <c r="L30" s="117">
        <v>5</v>
      </c>
      <c r="M30" s="118">
        <v>5.5</v>
      </c>
      <c r="N30" s="118">
        <v>6.5</v>
      </c>
      <c r="O30" s="118">
        <v>6.2</v>
      </c>
      <c r="P30" s="118">
        <v>7</v>
      </c>
      <c r="Q30" s="118">
        <v>6</v>
      </c>
      <c r="R30" s="115">
        <f>SUM(J30:Q30)</f>
        <v>52</v>
      </c>
      <c r="S30" s="54">
        <f>R30/8</f>
        <v>6.5</v>
      </c>
      <c r="U30" s="111">
        <v>5.5</v>
      </c>
      <c r="V30" s="111">
        <v>6.5</v>
      </c>
      <c r="W30" s="117">
        <v>6</v>
      </c>
      <c r="X30" s="117">
        <v>5.7</v>
      </c>
      <c r="Y30" s="117">
        <v>5.5</v>
      </c>
      <c r="Z30" s="117">
        <v>6</v>
      </c>
      <c r="AA30" s="117">
        <v>6.5</v>
      </c>
      <c r="AB30" s="117">
        <v>6</v>
      </c>
      <c r="AC30" s="115">
        <f>SUM(U30:AB30)</f>
        <v>47.7</v>
      </c>
      <c r="AD30" s="54">
        <f>AC30/8</f>
        <v>5.9625000000000004</v>
      </c>
      <c r="AE30" s="71">
        <f>AVERAGE(S30,AD30)</f>
        <v>6.2312500000000002</v>
      </c>
      <c r="AG30" s="116">
        <v>8</v>
      </c>
      <c r="AH30" s="116">
        <v>6.5</v>
      </c>
      <c r="AI30" s="116">
        <v>7.2</v>
      </c>
      <c r="AJ30" s="116">
        <v>7</v>
      </c>
      <c r="AK30" s="116">
        <v>5.8</v>
      </c>
      <c r="AL30" s="120">
        <v>6.9</v>
      </c>
      <c r="AM30" s="116"/>
      <c r="AN30" s="71">
        <f>AL30</f>
        <v>6.9</v>
      </c>
      <c r="AP30" s="71">
        <f>(AE30*0.75)+(AN30*0.25)</f>
        <v>6.3984375</v>
      </c>
      <c r="AS30" s="116">
        <v>5.5</v>
      </c>
      <c r="AT30" s="116">
        <v>7</v>
      </c>
      <c r="AU30" s="116">
        <v>4</v>
      </c>
      <c r="AV30" s="116">
        <v>4</v>
      </c>
      <c r="AW30" s="116">
        <v>5</v>
      </c>
      <c r="AX30" s="111">
        <v>5.2</v>
      </c>
      <c r="AY30" s="65"/>
      <c r="AZ30" s="71">
        <f>AX30</f>
        <v>5.2</v>
      </c>
      <c r="BB30" s="116">
        <v>5.2</v>
      </c>
      <c r="BC30" s="116">
        <v>6.6</v>
      </c>
      <c r="BD30" s="116">
        <v>5.4</v>
      </c>
      <c r="BE30" s="116">
        <v>6</v>
      </c>
      <c r="BF30" s="116">
        <v>6.8</v>
      </c>
      <c r="BG30" s="120">
        <v>6</v>
      </c>
      <c r="BH30" s="65"/>
      <c r="BI30" s="71">
        <f>BG30</f>
        <v>6</v>
      </c>
      <c r="BK30" s="111">
        <v>4.5999999999999996</v>
      </c>
      <c r="BL30" s="111">
        <v>2.1</v>
      </c>
      <c r="BM30" s="71">
        <f>(0.7*BK30)+(0.3*BL30)</f>
        <v>3.8499999999999996</v>
      </c>
      <c r="BO30" s="71">
        <f>(BM30*0.5)+(AZ30*0.25)+(BI30*0.25)</f>
        <v>4.7249999999999996</v>
      </c>
      <c r="BR30" s="71">
        <f>(AP30+BO30)/2</f>
        <v>5.5617187499999998</v>
      </c>
    </row>
    <row r="31" spans="1:70">
      <c r="A31" s="78">
        <v>208</v>
      </c>
      <c r="B31" s="79" t="s">
        <v>18</v>
      </c>
      <c r="C31" s="79" t="s">
        <v>33</v>
      </c>
      <c r="D31" s="79" t="s">
        <v>36</v>
      </c>
      <c r="E31" s="79" t="s">
        <v>67</v>
      </c>
      <c r="F31" s="80">
        <f>BR31</f>
        <v>5.4412500000000001</v>
      </c>
      <c r="G31" s="79"/>
      <c r="I31" s="42"/>
      <c r="J31" s="111">
        <v>4</v>
      </c>
      <c r="K31" s="111">
        <v>5.5</v>
      </c>
      <c r="L31" s="117">
        <v>5</v>
      </c>
      <c r="M31" s="118">
        <v>4.8</v>
      </c>
      <c r="N31" s="118">
        <v>5.8</v>
      </c>
      <c r="O31" s="118">
        <v>5</v>
      </c>
      <c r="P31" s="118">
        <v>6</v>
      </c>
      <c r="Q31" s="118">
        <v>5.5</v>
      </c>
      <c r="R31" s="115">
        <f>SUM(J31:Q31)</f>
        <v>41.6</v>
      </c>
      <c r="S31" s="54">
        <f>R31/8</f>
        <v>5.2</v>
      </c>
      <c r="U31" s="111">
        <v>4.7</v>
      </c>
      <c r="V31" s="111">
        <v>6</v>
      </c>
      <c r="W31" s="117">
        <v>5.5</v>
      </c>
      <c r="X31" s="117">
        <v>4.7</v>
      </c>
      <c r="Y31" s="119">
        <v>5</v>
      </c>
      <c r="Z31" s="119">
        <v>4.5</v>
      </c>
      <c r="AA31" s="119">
        <v>6.5</v>
      </c>
      <c r="AB31" s="119">
        <v>5.5</v>
      </c>
      <c r="AC31" s="115">
        <f>SUM(U31:AB31)</f>
        <v>42.4</v>
      </c>
      <c r="AD31" s="54">
        <f>AC31/8</f>
        <v>5.3</v>
      </c>
      <c r="AE31" s="71">
        <f>AVERAGE(S31,AD31)</f>
        <v>5.25</v>
      </c>
      <c r="AG31" s="116">
        <v>7.2</v>
      </c>
      <c r="AH31" s="116">
        <v>7</v>
      </c>
      <c r="AI31" s="116">
        <v>6</v>
      </c>
      <c r="AJ31" s="116">
        <v>6.8</v>
      </c>
      <c r="AK31" s="116">
        <v>7</v>
      </c>
      <c r="AL31" s="111">
        <v>6.8</v>
      </c>
      <c r="AM31" s="116"/>
      <c r="AN31" s="71">
        <f>AL31</f>
        <v>6.8</v>
      </c>
      <c r="AP31" s="71">
        <f>(AE31*0.75)+(AN31*0.25)</f>
        <v>5.6375000000000002</v>
      </c>
      <c r="AS31" s="116">
        <v>6</v>
      </c>
      <c r="AT31" s="116">
        <v>6</v>
      </c>
      <c r="AU31" s="116">
        <v>5.5</v>
      </c>
      <c r="AV31" s="116">
        <v>6</v>
      </c>
      <c r="AW31" s="116">
        <v>7</v>
      </c>
      <c r="AX31" s="111">
        <v>6</v>
      </c>
      <c r="AY31" s="65"/>
      <c r="AZ31" s="71">
        <f>AX31</f>
        <v>6</v>
      </c>
      <c r="BB31" s="116">
        <v>6.2</v>
      </c>
      <c r="BC31" s="116">
        <v>6.5</v>
      </c>
      <c r="BD31" s="116">
        <v>6.8</v>
      </c>
      <c r="BE31" s="116">
        <v>7.2</v>
      </c>
      <c r="BF31" s="116">
        <v>7.5</v>
      </c>
      <c r="BG31" s="111">
        <v>6.84</v>
      </c>
      <c r="BH31" s="65"/>
      <c r="BI31" s="71">
        <f>BG31</f>
        <v>6.84</v>
      </c>
      <c r="BK31" s="111">
        <v>5.3</v>
      </c>
      <c r="BL31" s="111">
        <v>1.2</v>
      </c>
      <c r="BM31" s="71">
        <f>(0.7*BK31)+(0.3*BL31)</f>
        <v>4.0699999999999994</v>
      </c>
      <c r="BO31" s="71">
        <f>(BM31*0.5)+(AZ31*0.25)+(BI31*0.25)</f>
        <v>5.2449999999999992</v>
      </c>
      <c r="BR31" s="71">
        <f>(AP31+BO31)/2</f>
        <v>5.4412500000000001</v>
      </c>
    </row>
    <row r="32" spans="1:70">
      <c r="A32" s="84">
        <v>207</v>
      </c>
      <c r="B32" s="81" t="s">
        <v>37</v>
      </c>
      <c r="C32" s="81" t="s">
        <v>38</v>
      </c>
      <c r="D32" s="81" t="s">
        <v>74</v>
      </c>
      <c r="E32" s="81" t="s">
        <v>65</v>
      </c>
      <c r="F32" s="80">
        <f>BR32</f>
        <v>5.3549999999999995</v>
      </c>
      <c r="G32" s="79"/>
      <c r="I32" s="42"/>
      <c r="J32" s="111">
        <v>6</v>
      </c>
      <c r="K32" s="111">
        <v>7</v>
      </c>
      <c r="L32" s="112">
        <v>7.5</v>
      </c>
      <c r="M32" s="118">
        <v>6.5</v>
      </c>
      <c r="N32" s="118">
        <v>6.2</v>
      </c>
      <c r="O32" s="118">
        <v>5</v>
      </c>
      <c r="P32" s="118">
        <v>5</v>
      </c>
      <c r="Q32" s="118">
        <v>0</v>
      </c>
      <c r="R32" s="115">
        <f>SUM(J32:Q32)</f>
        <v>43.2</v>
      </c>
      <c r="S32" s="54">
        <f>R32/8</f>
        <v>5.4</v>
      </c>
      <c r="U32" s="111">
        <v>5.3</v>
      </c>
      <c r="V32" s="111">
        <v>6</v>
      </c>
      <c r="W32" s="112">
        <v>5.5</v>
      </c>
      <c r="X32" s="117">
        <v>5.5</v>
      </c>
      <c r="Y32" s="117">
        <v>4.7</v>
      </c>
      <c r="Z32" s="117">
        <v>4.3</v>
      </c>
      <c r="AA32" s="117">
        <v>5</v>
      </c>
      <c r="AB32" s="117">
        <v>5.3</v>
      </c>
      <c r="AC32" s="115">
        <f>SUM(U32:AB32)</f>
        <v>41.599999999999994</v>
      </c>
      <c r="AD32" s="54">
        <f>AC32/8</f>
        <v>5.1999999999999993</v>
      </c>
      <c r="AE32" s="71">
        <f>AVERAGE(S32,AD32)</f>
        <v>5.3</v>
      </c>
      <c r="AG32" s="116">
        <v>7.2</v>
      </c>
      <c r="AH32" s="116">
        <v>7.2</v>
      </c>
      <c r="AI32" s="116">
        <v>6.8</v>
      </c>
      <c r="AJ32" s="116">
        <v>6.5</v>
      </c>
      <c r="AK32" s="116">
        <v>7.5</v>
      </c>
      <c r="AL32" s="119">
        <v>7.04</v>
      </c>
      <c r="AM32" s="116"/>
      <c r="AN32" s="71">
        <f>AL32</f>
        <v>7.04</v>
      </c>
      <c r="AP32" s="71">
        <f>(AE32*0.75)+(AN32*0.25)</f>
        <v>5.7349999999999994</v>
      </c>
      <c r="AS32" s="116">
        <v>6</v>
      </c>
      <c r="AT32" s="116">
        <v>5</v>
      </c>
      <c r="AU32" s="116">
        <v>5</v>
      </c>
      <c r="AV32" s="116">
        <v>6</v>
      </c>
      <c r="AW32" s="116">
        <v>6</v>
      </c>
      <c r="AX32" s="120">
        <v>5.6</v>
      </c>
      <c r="AY32" s="65"/>
      <c r="AZ32" s="71">
        <f>AX32</f>
        <v>5.6</v>
      </c>
      <c r="BB32" s="116">
        <v>6.5</v>
      </c>
      <c r="BC32" s="116">
        <v>6</v>
      </c>
      <c r="BD32" s="116">
        <v>6</v>
      </c>
      <c r="BE32" s="116">
        <v>5.8</v>
      </c>
      <c r="BF32" s="116">
        <v>6.8</v>
      </c>
      <c r="BG32" s="120">
        <v>6.22</v>
      </c>
      <c r="BH32" s="65"/>
      <c r="BI32" s="71">
        <f>BG32</f>
        <v>6.22</v>
      </c>
      <c r="BK32" s="111">
        <v>5.6</v>
      </c>
      <c r="BL32" s="111">
        <v>0.4</v>
      </c>
      <c r="BM32" s="71">
        <f>(0.7*BK32)+(0.3*BL32)</f>
        <v>4.0399999999999991</v>
      </c>
      <c r="BO32" s="71">
        <f>(BM32*0.5)+(AZ32*0.25)+(BI32*0.25)</f>
        <v>4.9749999999999996</v>
      </c>
      <c r="BR32" s="71">
        <f>(AP32+BO32)/2</f>
        <v>5.3549999999999995</v>
      </c>
    </row>
    <row r="33" spans="1:70">
      <c r="A33" s="52"/>
      <c r="B33" s="8"/>
      <c r="C33" s="8"/>
      <c r="D33" s="8"/>
      <c r="E33" s="8"/>
      <c r="F33" s="77"/>
      <c r="G33" s="8"/>
      <c r="I33" s="42"/>
      <c r="L33" s="39"/>
      <c r="R33" s="8"/>
      <c r="S33" s="54"/>
      <c r="W33" s="39"/>
      <c r="Y33" s="1"/>
      <c r="AC33" s="8"/>
      <c r="AD33" s="54"/>
      <c r="AE33" s="71"/>
      <c r="AG33" s="65"/>
      <c r="AH33" s="65"/>
      <c r="AI33" s="65"/>
      <c r="AJ33" s="65"/>
      <c r="AK33" s="65"/>
      <c r="AM33" s="65"/>
      <c r="AN33" s="71"/>
      <c r="AP33" s="71"/>
      <c r="AS33" s="116"/>
      <c r="AT33" s="116"/>
      <c r="AU33" s="116"/>
      <c r="AV33" s="116"/>
      <c r="AW33" s="116"/>
      <c r="AX33" s="111"/>
      <c r="AY33" s="65"/>
      <c r="AZ33" s="71"/>
      <c r="BB33" s="116"/>
      <c r="BC33" s="116"/>
      <c r="BD33" s="116"/>
      <c r="BE33" s="116"/>
      <c r="BF33" s="116"/>
      <c r="BG33" s="111"/>
      <c r="BH33" s="65"/>
      <c r="BI33" s="71"/>
      <c r="BM33" s="71"/>
      <c r="BO33" s="71"/>
      <c r="BR33" s="71"/>
    </row>
    <row r="34" spans="1:70" ht="15.75">
      <c r="A34" s="24"/>
      <c r="B34" s="3"/>
      <c r="C34" s="3"/>
      <c r="D34" s="3"/>
      <c r="E34" s="3"/>
      <c r="F34" s="3"/>
      <c r="G34" s="3"/>
      <c r="I34" s="42"/>
      <c r="Y34" s="1"/>
    </row>
    <row r="35" spans="1:70" ht="15.75">
      <c r="A35" s="19" t="s">
        <v>14</v>
      </c>
      <c r="B35" s="3"/>
      <c r="C35" s="3"/>
      <c r="D35" s="3"/>
      <c r="E35" s="3"/>
      <c r="F35" s="3"/>
      <c r="G35" s="35">
        <v>9.4</v>
      </c>
      <c r="H35">
        <v>10.52</v>
      </c>
      <c r="I35" s="4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70" ht="15.75">
      <c r="A36" s="19"/>
      <c r="B36" s="3"/>
      <c r="C36" s="3"/>
      <c r="D36" s="82" t="s">
        <v>129</v>
      </c>
      <c r="E36" s="83">
        <f ca="1">NOW()</f>
        <v>42454.547859606479</v>
      </c>
      <c r="F36" s="3"/>
      <c r="G36" s="35"/>
      <c r="I36" s="42"/>
      <c r="J36" s="101" t="s">
        <v>131</v>
      </c>
      <c r="K36" s="102"/>
      <c r="L36" s="102"/>
      <c r="M36" s="102"/>
      <c r="N36" s="102"/>
      <c r="O36" s="102"/>
      <c r="P36" s="102"/>
      <c r="Q36" s="102"/>
      <c r="R36" s="102"/>
      <c r="S36" s="102"/>
      <c r="T36" s="63"/>
      <c r="U36" s="101" t="s">
        <v>132</v>
      </c>
      <c r="V36" s="102"/>
      <c r="W36" s="102"/>
      <c r="X36" s="102"/>
      <c r="Y36" s="102"/>
      <c r="Z36" s="102"/>
      <c r="AA36" s="102"/>
      <c r="AB36" s="102"/>
      <c r="AC36" s="102"/>
      <c r="AD36" s="102"/>
      <c r="AE36" s="61"/>
      <c r="AF36" s="61"/>
      <c r="AG36" s="101" t="s">
        <v>135</v>
      </c>
      <c r="AH36" s="102"/>
      <c r="AI36" s="102"/>
      <c r="AJ36" s="102"/>
      <c r="AK36" s="102"/>
      <c r="AL36" s="102"/>
      <c r="AM36" s="102"/>
      <c r="AN36" s="102"/>
      <c r="AO36" s="61"/>
      <c r="AP36" s="75" t="s">
        <v>1</v>
      </c>
      <c r="AQ36" s="61"/>
      <c r="AR36" s="61"/>
      <c r="AS36" s="101" t="s">
        <v>133</v>
      </c>
      <c r="AT36" s="101"/>
      <c r="AU36" s="101"/>
      <c r="AV36" s="101"/>
      <c r="AW36" s="101"/>
      <c r="AX36" s="101"/>
      <c r="AY36" s="101"/>
      <c r="AZ36" s="101"/>
      <c r="BA36" s="61"/>
      <c r="BB36" s="101" t="s">
        <v>135</v>
      </c>
      <c r="BC36" s="102"/>
      <c r="BD36" s="102"/>
      <c r="BE36" s="102"/>
      <c r="BF36" s="102"/>
      <c r="BG36" s="102"/>
      <c r="BH36" s="102"/>
      <c r="BI36" s="102"/>
      <c r="BJ36" s="61"/>
      <c r="BK36" s="101" t="s">
        <v>134</v>
      </c>
      <c r="BL36" s="102"/>
      <c r="BM36" s="102"/>
      <c r="BN36" s="61"/>
      <c r="BO36" s="75" t="s">
        <v>1</v>
      </c>
      <c r="BP36" s="49"/>
      <c r="BQ36" s="49"/>
      <c r="BR36" s="56" t="s">
        <v>113</v>
      </c>
    </row>
    <row r="37" spans="1:70" ht="15">
      <c r="A37" s="25"/>
      <c r="B37" s="40" t="s">
        <v>60</v>
      </c>
      <c r="C37" s="40" t="s">
        <v>61</v>
      </c>
      <c r="D37" s="40" t="s">
        <v>62</v>
      </c>
      <c r="E37" s="40" t="s">
        <v>63</v>
      </c>
      <c r="F37" s="3" t="s">
        <v>1</v>
      </c>
      <c r="G37" s="3" t="s">
        <v>2</v>
      </c>
      <c r="I37" s="3"/>
      <c r="J37" s="51" t="s">
        <v>90</v>
      </c>
      <c r="K37" s="51" t="s">
        <v>91</v>
      </c>
      <c r="L37" s="51" t="s">
        <v>92</v>
      </c>
      <c r="M37" s="52" t="s">
        <v>93</v>
      </c>
      <c r="N37" s="53" t="s">
        <v>94</v>
      </c>
      <c r="O37" s="48" t="s">
        <v>95</v>
      </c>
      <c r="P37" s="48" t="s">
        <v>96</v>
      </c>
      <c r="Q37" s="48"/>
      <c r="R37" s="48" t="s">
        <v>97</v>
      </c>
      <c r="S37" s="48" t="s">
        <v>98</v>
      </c>
      <c r="U37" s="51" t="s">
        <v>90</v>
      </c>
      <c r="V37" s="51" t="s">
        <v>91</v>
      </c>
      <c r="W37" s="51" t="s">
        <v>92</v>
      </c>
      <c r="X37" s="52" t="s">
        <v>93</v>
      </c>
      <c r="Y37" s="53" t="s">
        <v>94</v>
      </c>
      <c r="Z37" s="48" t="s">
        <v>95</v>
      </c>
      <c r="AA37" s="48" t="s">
        <v>96</v>
      </c>
      <c r="AB37" s="48"/>
      <c r="AC37" s="48" t="s">
        <v>97</v>
      </c>
      <c r="AD37" s="48" t="s">
        <v>98</v>
      </c>
      <c r="AE37" s="48" t="s">
        <v>125</v>
      </c>
      <c r="AG37" s="48" t="s">
        <v>103</v>
      </c>
      <c r="AH37" s="48" t="s">
        <v>104</v>
      </c>
      <c r="AI37" s="48" t="s">
        <v>105</v>
      </c>
      <c r="AJ37" s="48" t="s">
        <v>106</v>
      </c>
      <c r="AK37" s="48" t="s">
        <v>107</v>
      </c>
      <c r="AM37" s="48" t="s">
        <v>108</v>
      </c>
      <c r="AN37" s="48" t="s">
        <v>98</v>
      </c>
      <c r="AO37" s="48"/>
      <c r="AP37" s="48" t="s">
        <v>109</v>
      </c>
      <c r="AS37" s="48" t="s">
        <v>115</v>
      </c>
      <c r="AT37" s="74" t="s">
        <v>116</v>
      </c>
      <c r="AU37" s="48" t="s">
        <v>117</v>
      </c>
      <c r="AV37" s="48" t="s">
        <v>118</v>
      </c>
      <c r="AW37" s="48" t="s">
        <v>119</v>
      </c>
      <c r="AX37" s="48" t="s">
        <v>124</v>
      </c>
      <c r="AY37" s="48" t="s">
        <v>108</v>
      </c>
      <c r="AZ37" s="48" t="s">
        <v>98</v>
      </c>
      <c r="BA37" s="48"/>
      <c r="BB37" s="48" t="s">
        <v>103</v>
      </c>
      <c r="BC37" s="48" t="s">
        <v>104</v>
      </c>
      <c r="BD37" s="48" t="s">
        <v>105</v>
      </c>
      <c r="BE37" s="48" t="s">
        <v>106</v>
      </c>
      <c r="BF37" s="48" t="s">
        <v>107</v>
      </c>
      <c r="BG37" s="48" t="s">
        <v>124</v>
      </c>
      <c r="BH37" s="48" t="s">
        <v>108</v>
      </c>
      <c r="BI37" s="48" t="s">
        <v>98</v>
      </c>
      <c r="BJ37" s="48"/>
      <c r="BK37" s="49" t="s">
        <v>111</v>
      </c>
      <c r="BL37" s="49" t="s">
        <v>112</v>
      </c>
      <c r="BM37" s="70" t="s">
        <v>127</v>
      </c>
      <c r="BO37" s="48" t="s">
        <v>121</v>
      </c>
      <c r="BP37" s="48"/>
      <c r="BQ37" s="48"/>
      <c r="BR37" s="48" t="s">
        <v>122</v>
      </c>
    </row>
    <row r="38" spans="1:70">
      <c r="A38" s="78">
        <v>222</v>
      </c>
      <c r="B38" s="79" t="s">
        <v>27</v>
      </c>
      <c r="C38" s="79" t="s">
        <v>33</v>
      </c>
      <c r="D38" s="79" t="s">
        <v>36</v>
      </c>
      <c r="E38" s="79" t="s">
        <v>17</v>
      </c>
      <c r="F38" s="80">
        <f>BR38</f>
        <v>6.5699642857142857</v>
      </c>
      <c r="G38" s="79">
        <v>1</v>
      </c>
      <c r="I38" s="42"/>
      <c r="J38" s="111">
        <v>5.2</v>
      </c>
      <c r="K38" s="111">
        <v>5.8</v>
      </c>
      <c r="L38" s="123">
        <v>5</v>
      </c>
      <c r="M38" s="111">
        <v>6</v>
      </c>
      <c r="N38" s="119">
        <v>5.8</v>
      </c>
      <c r="O38" s="111">
        <v>6.5</v>
      </c>
      <c r="P38" s="111">
        <v>5</v>
      </c>
      <c r="Q38" s="111"/>
      <c r="R38" s="115">
        <f>SUM(J38:Q38)</f>
        <v>39.299999999999997</v>
      </c>
      <c r="S38" s="54">
        <f>R38/7</f>
        <v>5.6142857142857139</v>
      </c>
      <c r="U38" s="111">
        <v>5.5</v>
      </c>
      <c r="V38" s="111">
        <v>5.5</v>
      </c>
      <c r="W38" s="117">
        <v>5</v>
      </c>
      <c r="X38" s="111">
        <v>5.2</v>
      </c>
      <c r="Y38" s="119">
        <v>5</v>
      </c>
      <c r="Z38" s="111">
        <v>4.8</v>
      </c>
      <c r="AA38" s="111">
        <v>5</v>
      </c>
      <c r="AB38" s="111"/>
      <c r="AC38" s="115">
        <f>SUM(U38:AB38)</f>
        <v>36</v>
      </c>
      <c r="AD38" s="54">
        <f>AC38/7</f>
        <v>5.1428571428571432</v>
      </c>
      <c r="AE38" s="71">
        <f>AVERAGE(S38,AD38)</f>
        <v>5.3785714285714281</v>
      </c>
      <c r="AG38" s="116">
        <v>7.8</v>
      </c>
      <c r="AH38" s="116">
        <v>6</v>
      </c>
      <c r="AI38" s="116">
        <v>8</v>
      </c>
      <c r="AJ38" s="116">
        <v>7</v>
      </c>
      <c r="AK38" s="116">
        <v>6</v>
      </c>
      <c r="AL38" s="130">
        <v>6.96</v>
      </c>
      <c r="AM38" s="65"/>
      <c r="AN38" s="71">
        <f>AL38</f>
        <v>6.96</v>
      </c>
      <c r="AP38" s="71">
        <f>(AE38*0.75)+(AN38*0.25)</f>
        <v>5.7739285714285717</v>
      </c>
      <c r="AS38" s="116">
        <v>6</v>
      </c>
      <c r="AT38" s="116">
        <v>7</v>
      </c>
      <c r="AU38" s="116">
        <v>8</v>
      </c>
      <c r="AV38" s="116">
        <v>7</v>
      </c>
      <c r="AW38" s="116">
        <v>7</v>
      </c>
      <c r="AX38" s="120">
        <v>7</v>
      </c>
      <c r="AY38" s="65"/>
      <c r="AZ38" s="71">
        <f>AX38</f>
        <v>7</v>
      </c>
      <c r="BB38" s="116">
        <v>7</v>
      </c>
      <c r="BC38" s="116">
        <v>6</v>
      </c>
      <c r="BD38" s="116">
        <v>6</v>
      </c>
      <c r="BE38" s="116">
        <v>7</v>
      </c>
      <c r="BF38" s="116">
        <v>7.8</v>
      </c>
      <c r="BG38" s="120">
        <v>6.76</v>
      </c>
      <c r="BH38" s="65"/>
      <c r="BI38" s="71">
        <f>BG38</f>
        <v>6.76</v>
      </c>
      <c r="BK38" s="1">
        <v>7.6</v>
      </c>
      <c r="BL38" s="65"/>
      <c r="BM38" s="71">
        <f>BK38</f>
        <v>7.6</v>
      </c>
      <c r="BO38" s="71">
        <f>(BM38*0.65)+(AZ38*0.25)+(BI38*0.1)</f>
        <v>7.3659999999999997</v>
      </c>
      <c r="BR38" s="71">
        <f>(AP38+BO38)/2</f>
        <v>6.5699642857142857</v>
      </c>
    </row>
    <row r="39" spans="1:70">
      <c r="A39" s="78">
        <v>227</v>
      </c>
      <c r="B39" s="79" t="s">
        <v>52</v>
      </c>
      <c r="C39" s="79" t="s">
        <v>33</v>
      </c>
      <c r="D39" s="79" t="s">
        <v>36</v>
      </c>
      <c r="E39" s="79" t="s">
        <v>17</v>
      </c>
      <c r="F39" s="80">
        <f>BR39</f>
        <v>6.4048214285714291</v>
      </c>
      <c r="G39" s="79">
        <v>2</v>
      </c>
      <c r="I39" s="42"/>
      <c r="J39" s="111">
        <v>5.5</v>
      </c>
      <c r="K39" s="111">
        <v>6.2</v>
      </c>
      <c r="L39" s="124">
        <v>4.8</v>
      </c>
      <c r="M39" s="124">
        <v>6.5</v>
      </c>
      <c r="N39" s="125">
        <v>6</v>
      </c>
      <c r="O39" s="126">
        <v>5.5</v>
      </c>
      <c r="P39" s="126">
        <v>6</v>
      </c>
      <c r="Q39" s="111"/>
      <c r="R39" s="115">
        <f>SUM(J39:Q39)</f>
        <v>40.5</v>
      </c>
      <c r="S39" s="54">
        <f>R39/7</f>
        <v>5.7857142857142856</v>
      </c>
      <c r="U39" s="111">
        <v>4.2</v>
      </c>
      <c r="V39" s="111">
        <v>5.5</v>
      </c>
      <c r="W39" s="127">
        <v>5.2</v>
      </c>
      <c r="X39" s="127">
        <v>6.5</v>
      </c>
      <c r="Y39" s="119">
        <v>6.5</v>
      </c>
      <c r="Z39" s="111">
        <v>5.3</v>
      </c>
      <c r="AA39" s="111">
        <v>6</v>
      </c>
      <c r="AB39" s="111"/>
      <c r="AC39" s="115">
        <f>SUM(U39:AB39)</f>
        <v>39.199999999999996</v>
      </c>
      <c r="AD39" s="54">
        <f>AC39/7</f>
        <v>5.6</v>
      </c>
      <c r="AE39" s="71">
        <f>AVERAGE(S39,AD39)</f>
        <v>5.6928571428571431</v>
      </c>
      <c r="AG39" s="116">
        <v>7.8</v>
      </c>
      <c r="AH39" s="116">
        <v>6.2</v>
      </c>
      <c r="AI39" s="116">
        <v>8</v>
      </c>
      <c r="AJ39" s="116">
        <v>7</v>
      </c>
      <c r="AK39" s="116">
        <v>6</v>
      </c>
      <c r="AL39" s="130">
        <v>7</v>
      </c>
      <c r="AM39" s="65"/>
      <c r="AN39" s="71">
        <f>AL39</f>
        <v>7</v>
      </c>
      <c r="AP39" s="71">
        <f>(AE39*0.75)+(AN39*0.25)</f>
        <v>6.0196428571428573</v>
      </c>
      <c r="AS39" s="116">
        <v>6</v>
      </c>
      <c r="AT39" s="116">
        <v>6</v>
      </c>
      <c r="AU39" s="116">
        <v>5</v>
      </c>
      <c r="AV39" s="116">
        <v>6</v>
      </c>
      <c r="AW39" s="116">
        <v>6</v>
      </c>
      <c r="AX39" s="120">
        <v>5.8</v>
      </c>
      <c r="AY39" s="65"/>
      <c r="AZ39" s="71">
        <f>AX39</f>
        <v>5.8</v>
      </c>
      <c r="BB39" s="116">
        <v>7</v>
      </c>
      <c r="BC39" s="116">
        <v>6</v>
      </c>
      <c r="BD39" s="116">
        <v>5.2</v>
      </c>
      <c r="BE39" s="116">
        <v>7</v>
      </c>
      <c r="BF39" s="116">
        <v>7.8</v>
      </c>
      <c r="BG39" s="120">
        <v>6.6</v>
      </c>
      <c r="BH39" s="65"/>
      <c r="BI39" s="71">
        <f>BG39</f>
        <v>6.6</v>
      </c>
      <c r="BK39" s="1">
        <v>7.2</v>
      </c>
      <c r="BL39" s="65"/>
      <c r="BM39" s="71">
        <f>BK39</f>
        <v>7.2</v>
      </c>
      <c r="BO39" s="71">
        <f>(BM39*0.65)+(AZ39*0.25)+(BI39*0.1)</f>
        <v>6.7900000000000009</v>
      </c>
      <c r="BR39" s="71">
        <f>(AP39+BO39)/2</f>
        <v>6.4048214285714291</v>
      </c>
    </row>
    <row r="40" spans="1:70">
      <c r="A40" s="78">
        <v>225</v>
      </c>
      <c r="B40" s="79" t="s">
        <v>42</v>
      </c>
      <c r="C40" s="79" t="s">
        <v>38</v>
      </c>
      <c r="D40" s="79" t="s">
        <v>74</v>
      </c>
      <c r="E40" s="81" t="s">
        <v>65</v>
      </c>
      <c r="F40" s="80">
        <f>BR40</f>
        <v>6.2893214285714283</v>
      </c>
      <c r="G40" s="79">
        <v>3</v>
      </c>
      <c r="I40" s="42"/>
      <c r="J40" s="111">
        <v>4.9000000000000004</v>
      </c>
      <c r="K40" s="111">
        <v>6</v>
      </c>
      <c r="L40" s="118">
        <v>6</v>
      </c>
      <c r="M40" s="111">
        <v>7.5</v>
      </c>
      <c r="N40" s="119">
        <v>5</v>
      </c>
      <c r="O40" s="111">
        <v>5</v>
      </c>
      <c r="P40" s="111">
        <v>5.5</v>
      </c>
      <c r="Q40" s="111"/>
      <c r="R40" s="115">
        <f>SUM(J40:Q40)</f>
        <v>39.9</v>
      </c>
      <c r="S40" s="54">
        <f>R40/7</f>
        <v>5.7</v>
      </c>
      <c r="U40" s="111">
        <v>4.7</v>
      </c>
      <c r="V40" s="111">
        <v>5.5</v>
      </c>
      <c r="W40" s="112">
        <v>5.3</v>
      </c>
      <c r="X40" s="111">
        <v>6.3</v>
      </c>
      <c r="Y40" s="119">
        <v>4.7</v>
      </c>
      <c r="Z40" s="111">
        <v>5.2</v>
      </c>
      <c r="AA40" s="111">
        <v>5.3</v>
      </c>
      <c r="AB40" s="111"/>
      <c r="AC40" s="115">
        <f>SUM(U40:AB40)</f>
        <v>37</v>
      </c>
      <c r="AD40" s="54">
        <f>AC40/7</f>
        <v>5.2857142857142856</v>
      </c>
      <c r="AE40" s="71">
        <f>AVERAGE(S40,AD40)</f>
        <v>5.4928571428571429</v>
      </c>
      <c r="AG40" s="116">
        <v>6.5</v>
      </c>
      <c r="AH40" s="116">
        <v>6</v>
      </c>
      <c r="AI40" s="116">
        <v>5.8</v>
      </c>
      <c r="AJ40" s="116">
        <v>5.5</v>
      </c>
      <c r="AK40" s="116">
        <v>6.2</v>
      </c>
      <c r="AL40" s="120">
        <v>6</v>
      </c>
      <c r="AM40" s="65"/>
      <c r="AN40" s="71">
        <f>AL40</f>
        <v>6</v>
      </c>
      <c r="AP40" s="71">
        <f>(AE40*0.75)+(AN40*0.25)</f>
        <v>5.6196428571428569</v>
      </c>
      <c r="AS40" s="116">
        <v>7</v>
      </c>
      <c r="AT40" s="116">
        <v>7</v>
      </c>
      <c r="AU40" s="116">
        <v>7</v>
      </c>
      <c r="AV40" s="116">
        <v>5</v>
      </c>
      <c r="AW40" s="116">
        <v>5</v>
      </c>
      <c r="AX40" s="120">
        <v>6.4</v>
      </c>
      <c r="AY40" s="65"/>
      <c r="AZ40" s="71">
        <f>AX40</f>
        <v>6.4</v>
      </c>
      <c r="BB40" s="116">
        <v>6.2</v>
      </c>
      <c r="BC40" s="116">
        <v>5.2</v>
      </c>
      <c r="BD40" s="116">
        <v>5.8</v>
      </c>
      <c r="BE40" s="116">
        <v>6</v>
      </c>
      <c r="BF40" s="116">
        <v>7.5</v>
      </c>
      <c r="BG40" s="120">
        <v>6.14</v>
      </c>
      <c r="BH40" s="65"/>
      <c r="BI40" s="71">
        <f>BG40</f>
        <v>6.14</v>
      </c>
      <c r="BK40">
        <v>7.3</v>
      </c>
      <c r="BL40" s="65"/>
      <c r="BM40" s="71">
        <f>BK40</f>
        <v>7.3</v>
      </c>
      <c r="BO40" s="71">
        <f>(BM40*0.65)+(AZ40*0.25)+(BI40*0.1)</f>
        <v>6.9590000000000005</v>
      </c>
      <c r="BR40" s="71">
        <f>(AP40+BO40)/2</f>
        <v>6.2893214285714283</v>
      </c>
    </row>
    <row r="41" spans="1:70">
      <c r="A41" s="78">
        <v>224</v>
      </c>
      <c r="B41" s="79" t="s">
        <v>70</v>
      </c>
      <c r="C41" s="79" t="s">
        <v>23</v>
      </c>
      <c r="D41" s="79" t="s">
        <v>34</v>
      </c>
      <c r="E41" s="30" t="s">
        <v>26</v>
      </c>
      <c r="F41" s="80">
        <f>BR41</f>
        <v>6.1656071428571426</v>
      </c>
      <c r="G41" s="79">
        <v>4</v>
      </c>
      <c r="I41" s="42"/>
      <c r="J41" s="111">
        <v>3.6</v>
      </c>
      <c r="K41" s="111">
        <v>6</v>
      </c>
      <c r="L41" s="122">
        <v>6</v>
      </c>
      <c r="M41" s="111">
        <v>6.8</v>
      </c>
      <c r="N41" s="119">
        <v>6</v>
      </c>
      <c r="O41" s="111">
        <v>5</v>
      </c>
      <c r="P41" s="111">
        <v>5.5</v>
      </c>
      <c r="Q41" s="111"/>
      <c r="R41" s="115">
        <f>SUM(J41:Q41)</f>
        <v>38.9</v>
      </c>
      <c r="S41" s="54">
        <f>R41/7</f>
        <v>5.5571428571428569</v>
      </c>
      <c r="U41" s="111">
        <v>4.5</v>
      </c>
      <c r="V41" s="111">
        <v>5.5</v>
      </c>
      <c r="W41" s="119">
        <v>5.2</v>
      </c>
      <c r="X41" s="111">
        <v>5</v>
      </c>
      <c r="Y41" s="119">
        <v>4.7</v>
      </c>
      <c r="Z41" s="111">
        <v>4.7</v>
      </c>
      <c r="AA41" s="111">
        <v>5.2</v>
      </c>
      <c r="AB41" s="111"/>
      <c r="AC41" s="115">
        <f>SUM(U41:AB41)</f>
        <v>34.799999999999997</v>
      </c>
      <c r="AD41" s="54">
        <f>AC41/7</f>
        <v>4.9714285714285706</v>
      </c>
      <c r="AE41" s="71">
        <f>AVERAGE(S41,AD41)</f>
        <v>5.2642857142857142</v>
      </c>
      <c r="AG41" s="116">
        <v>7.2</v>
      </c>
      <c r="AH41" s="116">
        <v>7.8</v>
      </c>
      <c r="AI41" s="116">
        <v>8</v>
      </c>
      <c r="AJ41" s="116">
        <v>7.2</v>
      </c>
      <c r="AK41" s="116">
        <v>6.8</v>
      </c>
      <c r="AL41" s="130">
        <v>7.4</v>
      </c>
      <c r="AM41" s="65"/>
      <c r="AN41" s="71">
        <f>AL41</f>
        <v>7.4</v>
      </c>
      <c r="AP41" s="71">
        <f>(AE41*0.75)+(AN41*0.25)</f>
        <v>5.7982142857142858</v>
      </c>
      <c r="AS41" s="116">
        <v>6</v>
      </c>
      <c r="AT41" s="116">
        <v>6.5</v>
      </c>
      <c r="AU41" s="116">
        <v>6</v>
      </c>
      <c r="AV41" s="116">
        <v>6</v>
      </c>
      <c r="AW41" s="116">
        <v>5</v>
      </c>
      <c r="AX41" s="120">
        <v>6</v>
      </c>
      <c r="AY41" s="65"/>
      <c r="AZ41" s="71">
        <f>AX41</f>
        <v>6</v>
      </c>
      <c r="BB41" s="116">
        <v>6.5</v>
      </c>
      <c r="BC41" s="116">
        <v>6.8</v>
      </c>
      <c r="BD41" s="131">
        <v>6.8</v>
      </c>
      <c r="BE41" s="116">
        <v>6</v>
      </c>
      <c r="BF41" s="116">
        <v>7.8</v>
      </c>
      <c r="BG41" s="120">
        <v>6.78</v>
      </c>
      <c r="BH41" s="65"/>
      <c r="BI41" s="71">
        <f>BG41</f>
        <v>6.78</v>
      </c>
      <c r="BK41" s="1">
        <v>6.7</v>
      </c>
      <c r="BL41" s="65"/>
      <c r="BM41" s="71">
        <f>BK41</f>
        <v>6.7</v>
      </c>
      <c r="BO41" s="71">
        <f>(BM41*0.65)+(AZ41*0.25)+(BI41*0.1)</f>
        <v>6.5330000000000004</v>
      </c>
      <c r="BR41" s="71">
        <f>(AP41+BO41)/2</f>
        <v>6.1656071428571426</v>
      </c>
    </row>
    <row r="42" spans="1:70">
      <c r="A42" s="78">
        <v>223</v>
      </c>
      <c r="B42" s="79" t="s">
        <v>41</v>
      </c>
      <c r="C42" s="79" t="s">
        <v>38</v>
      </c>
      <c r="D42" s="79" t="s">
        <v>74</v>
      </c>
      <c r="E42" s="81" t="s">
        <v>65</v>
      </c>
      <c r="F42" s="80">
        <f>BR42</f>
        <v>5.911428571428571</v>
      </c>
      <c r="G42" s="79">
        <v>5</v>
      </c>
      <c r="I42" s="42"/>
      <c r="J42" s="111">
        <v>4.2</v>
      </c>
      <c r="K42" s="111">
        <v>5.5</v>
      </c>
      <c r="L42" s="123">
        <v>4.5</v>
      </c>
      <c r="M42" s="111">
        <v>4.5</v>
      </c>
      <c r="N42" s="119">
        <v>5.5</v>
      </c>
      <c r="O42" s="111">
        <v>5.2</v>
      </c>
      <c r="P42" s="111">
        <v>5</v>
      </c>
      <c r="Q42" s="111"/>
      <c r="R42" s="115">
        <f>SUM(J42:Q42)</f>
        <v>34.4</v>
      </c>
      <c r="S42" s="54">
        <f>R42/7</f>
        <v>4.9142857142857137</v>
      </c>
      <c r="U42" s="111">
        <v>5.3</v>
      </c>
      <c r="V42" s="111">
        <v>5.5</v>
      </c>
      <c r="W42" s="117">
        <v>5.2</v>
      </c>
      <c r="X42" s="111">
        <v>3</v>
      </c>
      <c r="Y42" s="119">
        <v>5.2</v>
      </c>
      <c r="Z42" s="111">
        <v>4.7</v>
      </c>
      <c r="AA42" s="111">
        <v>4.7</v>
      </c>
      <c r="AB42" s="111"/>
      <c r="AC42" s="115">
        <f>SUM(U42:AB42)</f>
        <v>33.6</v>
      </c>
      <c r="AD42" s="54">
        <f>AC42/7</f>
        <v>4.8</v>
      </c>
      <c r="AE42" s="71">
        <f>AVERAGE(S42,AD42)</f>
        <v>4.8571428571428568</v>
      </c>
      <c r="AG42" s="116">
        <v>7</v>
      </c>
      <c r="AH42" s="116">
        <v>7</v>
      </c>
      <c r="AI42" s="116">
        <v>6.6</v>
      </c>
      <c r="AJ42" s="116">
        <v>6.5</v>
      </c>
      <c r="AK42" s="116">
        <v>6.2</v>
      </c>
      <c r="AL42" s="120">
        <v>6.66</v>
      </c>
      <c r="AM42" s="65"/>
      <c r="AN42" s="71">
        <f>AL42</f>
        <v>6.66</v>
      </c>
      <c r="AP42" s="71">
        <f>(AE42*0.75)+(AN42*0.25)</f>
        <v>5.3078571428571424</v>
      </c>
      <c r="AS42" s="116">
        <v>5</v>
      </c>
      <c r="AT42" s="116">
        <v>5</v>
      </c>
      <c r="AU42" s="116">
        <v>6</v>
      </c>
      <c r="AV42" s="116">
        <v>4</v>
      </c>
      <c r="AW42" s="116">
        <v>5</v>
      </c>
      <c r="AX42" s="120">
        <v>5</v>
      </c>
      <c r="AY42" s="65"/>
      <c r="AZ42" s="71">
        <f>AX42</f>
        <v>5</v>
      </c>
      <c r="BB42" s="116">
        <v>7</v>
      </c>
      <c r="BC42" s="116">
        <v>5</v>
      </c>
      <c r="BD42" s="116">
        <v>7</v>
      </c>
      <c r="BE42" s="116">
        <v>6</v>
      </c>
      <c r="BF42" s="116">
        <v>7.5</v>
      </c>
      <c r="BG42" s="120">
        <v>6.5</v>
      </c>
      <c r="BH42" s="65"/>
      <c r="BI42" s="71">
        <f>BG42</f>
        <v>6.5</v>
      </c>
      <c r="BK42">
        <v>7.1</v>
      </c>
      <c r="BL42" s="65"/>
      <c r="BM42" s="71">
        <f>BK42</f>
        <v>7.1</v>
      </c>
      <c r="BO42" s="71">
        <f>(BM42*0.65)+(AZ42*0.25)+(BI42*0.1)</f>
        <v>6.5150000000000006</v>
      </c>
      <c r="BR42" s="71">
        <f>(AP42+BO42)/2</f>
        <v>5.911428571428571</v>
      </c>
    </row>
    <row r="43" spans="1:70">
      <c r="A43" s="78">
        <v>226</v>
      </c>
      <c r="B43" s="79" t="s">
        <v>48</v>
      </c>
      <c r="C43" s="79" t="s">
        <v>43</v>
      </c>
      <c r="D43" s="79" t="s">
        <v>47</v>
      </c>
      <c r="E43" s="81" t="s">
        <v>68</v>
      </c>
      <c r="F43" s="80">
        <f>BR43</f>
        <v>5.8817500000000003</v>
      </c>
      <c r="G43" s="79">
        <v>6</v>
      </c>
      <c r="I43" s="42"/>
      <c r="J43" s="111">
        <v>3.5</v>
      </c>
      <c r="K43" s="111">
        <v>5.5</v>
      </c>
      <c r="L43" s="123">
        <v>5</v>
      </c>
      <c r="M43" s="111">
        <v>0</v>
      </c>
      <c r="N43" s="119">
        <v>4.5</v>
      </c>
      <c r="O43" s="111">
        <v>5</v>
      </c>
      <c r="P43" s="111">
        <v>4.8</v>
      </c>
      <c r="Q43" s="111"/>
      <c r="R43" s="115">
        <f>SUM(J43:Q43)</f>
        <v>28.3</v>
      </c>
      <c r="S43" s="54">
        <f>R43/7</f>
        <v>4.0428571428571427</v>
      </c>
      <c r="U43" s="111">
        <v>3</v>
      </c>
      <c r="V43" s="111">
        <v>5.6</v>
      </c>
      <c r="W43" s="117">
        <v>5.7</v>
      </c>
      <c r="X43" s="111">
        <v>0</v>
      </c>
      <c r="Y43" s="119">
        <v>5</v>
      </c>
      <c r="Z43" s="111">
        <v>5.3</v>
      </c>
      <c r="AA43" s="111">
        <v>5.2</v>
      </c>
      <c r="AB43" s="111"/>
      <c r="AC43" s="115">
        <f>SUM(U43:AB43)</f>
        <v>29.8</v>
      </c>
      <c r="AD43" s="54">
        <f>AC43/7</f>
        <v>4.2571428571428571</v>
      </c>
      <c r="AE43" s="71">
        <f>AVERAGE(S43,AD43)</f>
        <v>4.1500000000000004</v>
      </c>
      <c r="AG43" s="116">
        <v>5.5</v>
      </c>
      <c r="AH43" s="116">
        <v>6.2</v>
      </c>
      <c r="AI43" s="116">
        <v>5.8</v>
      </c>
      <c r="AJ43" s="116">
        <v>6.2</v>
      </c>
      <c r="AK43" s="116">
        <v>6</v>
      </c>
      <c r="AL43" s="120">
        <v>5.94</v>
      </c>
      <c r="AM43" s="65"/>
      <c r="AN43" s="71">
        <f>AL43</f>
        <v>5.94</v>
      </c>
      <c r="AP43" s="71">
        <f>(AE43*0.75)+(AN43*0.25)</f>
        <v>4.5975000000000001</v>
      </c>
      <c r="AS43" s="116">
        <v>6</v>
      </c>
      <c r="AT43" s="116">
        <v>6.5</v>
      </c>
      <c r="AU43" s="116">
        <v>5</v>
      </c>
      <c r="AV43" s="116">
        <v>5</v>
      </c>
      <c r="AW43" s="116">
        <v>5.2</v>
      </c>
      <c r="AX43" s="120">
        <v>5.6</v>
      </c>
      <c r="AY43" s="65"/>
      <c r="AZ43" s="71">
        <f>AX43</f>
        <v>5.6</v>
      </c>
      <c r="BB43" s="116">
        <v>7</v>
      </c>
      <c r="BC43" s="116">
        <v>7.2</v>
      </c>
      <c r="BD43" s="116">
        <v>5.8</v>
      </c>
      <c r="BE43" s="116">
        <v>8</v>
      </c>
      <c r="BF43" s="116">
        <v>6.8</v>
      </c>
      <c r="BG43" s="120">
        <v>6.96</v>
      </c>
      <c r="BH43" s="65"/>
      <c r="BI43" s="71">
        <f>BG43</f>
        <v>6.96</v>
      </c>
      <c r="BK43" s="1">
        <v>7.8</v>
      </c>
      <c r="BL43" s="65"/>
      <c r="BM43" s="71">
        <f>BK43</f>
        <v>7.8</v>
      </c>
      <c r="BO43" s="71">
        <f>(BM43*0.65)+(AZ43*0.25)+(BI43*0.1)</f>
        <v>7.1660000000000004</v>
      </c>
      <c r="BR43" s="71">
        <f>(AP43+BO43)/2</f>
        <v>5.8817500000000003</v>
      </c>
    </row>
    <row r="44" spans="1:70">
      <c r="A44" s="52"/>
      <c r="B44" s="8"/>
      <c r="C44" s="8"/>
      <c r="D44" s="8"/>
      <c r="E44" s="8"/>
      <c r="F44" s="77"/>
      <c r="G44" s="8"/>
      <c r="I44" s="42"/>
      <c r="L44" s="45"/>
      <c r="M44" s="45"/>
      <c r="R44" s="8"/>
      <c r="S44" s="54"/>
      <c r="W44" s="45"/>
      <c r="X44" s="45"/>
      <c r="Y44" s="1"/>
      <c r="AC44" s="8"/>
      <c r="AD44" s="54"/>
      <c r="AE44" s="71"/>
      <c r="AG44" s="65"/>
      <c r="AH44" s="65"/>
      <c r="AI44" s="65"/>
      <c r="AJ44" s="65"/>
      <c r="AK44" s="65"/>
      <c r="AL44" s="64"/>
      <c r="AM44" s="65"/>
      <c r="AN44" s="71"/>
      <c r="AP44" s="71"/>
      <c r="AS44" s="65"/>
      <c r="AT44" s="65"/>
      <c r="AU44" s="65"/>
      <c r="AV44" s="65"/>
      <c r="AW44" s="65"/>
      <c r="AX44" s="42"/>
      <c r="AY44" s="65"/>
      <c r="AZ44" s="71"/>
      <c r="BB44" s="65"/>
      <c r="BC44" s="65"/>
      <c r="BD44" s="65"/>
      <c r="BE44" s="65"/>
      <c r="BF44" s="65"/>
      <c r="BG44" s="42"/>
      <c r="BH44" s="65"/>
      <c r="BI44" s="71"/>
      <c r="BL44" s="65"/>
      <c r="BM44" s="71"/>
      <c r="BO44" s="71"/>
      <c r="BR44" s="71"/>
    </row>
    <row r="45" spans="1:70">
      <c r="A45" s="21"/>
      <c r="B45" s="8"/>
      <c r="C45" s="8"/>
      <c r="D45" s="8"/>
      <c r="E45" s="8"/>
      <c r="F45" s="8"/>
      <c r="G45" s="8"/>
      <c r="I45" s="42"/>
      <c r="Y45" s="1"/>
      <c r="AX45" s="42"/>
      <c r="BG45" s="42"/>
    </row>
    <row r="46" spans="1:70" ht="15.75">
      <c r="A46" s="16" t="s">
        <v>7</v>
      </c>
      <c r="B46" s="8"/>
      <c r="C46" s="8"/>
      <c r="D46" s="8"/>
      <c r="E46" s="8"/>
      <c r="F46" s="8"/>
      <c r="G46" s="34">
        <v>10</v>
      </c>
      <c r="H46">
        <v>11.45</v>
      </c>
      <c r="I46" s="4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BG46" s="42"/>
    </row>
    <row r="47" spans="1:70" ht="15.75">
      <c r="A47" s="16"/>
      <c r="B47" s="8"/>
      <c r="C47" s="8"/>
      <c r="D47" s="82" t="s">
        <v>129</v>
      </c>
      <c r="E47" s="83">
        <f ca="1">NOW()</f>
        <v>42454.547859606479</v>
      </c>
      <c r="F47" s="8"/>
      <c r="G47" s="34"/>
      <c r="I47" s="42"/>
      <c r="J47" s="101" t="s">
        <v>131</v>
      </c>
      <c r="K47" s="102"/>
      <c r="L47" s="102"/>
      <c r="M47" s="102"/>
      <c r="N47" s="102"/>
      <c r="O47" s="102"/>
      <c r="P47" s="102"/>
      <c r="Q47" s="102"/>
      <c r="R47" s="102"/>
      <c r="S47" s="102"/>
      <c r="T47" s="63"/>
      <c r="U47" s="101" t="s">
        <v>132</v>
      </c>
      <c r="V47" s="102"/>
      <c r="W47" s="102"/>
      <c r="X47" s="102"/>
      <c r="Y47" s="102"/>
      <c r="Z47" s="102"/>
      <c r="AA47" s="102"/>
      <c r="AB47" s="102"/>
      <c r="AC47" s="102"/>
      <c r="AD47" s="102"/>
      <c r="AE47" s="61"/>
      <c r="AF47" s="61"/>
      <c r="AG47" s="101" t="s">
        <v>135</v>
      </c>
      <c r="AH47" s="102"/>
      <c r="AI47" s="102"/>
      <c r="AJ47" s="102"/>
      <c r="AK47" s="102"/>
      <c r="AL47" s="102"/>
      <c r="AM47" s="102"/>
      <c r="AN47" s="102"/>
      <c r="AO47" s="61"/>
      <c r="AP47" s="75" t="s">
        <v>1</v>
      </c>
      <c r="AQ47" s="61"/>
      <c r="AR47" s="61"/>
      <c r="AS47" s="101" t="s">
        <v>133</v>
      </c>
      <c r="AT47" s="101"/>
      <c r="AU47" s="101"/>
      <c r="AV47" s="101"/>
      <c r="AW47" s="101"/>
      <c r="AX47" s="101"/>
      <c r="AY47" s="101"/>
      <c r="AZ47" s="101"/>
      <c r="BA47" s="61"/>
      <c r="BB47" s="101" t="s">
        <v>135</v>
      </c>
      <c r="BC47" s="102"/>
      <c r="BD47" s="102"/>
      <c r="BE47" s="102"/>
      <c r="BF47" s="102"/>
      <c r="BG47" s="102"/>
      <c r="BH47" s="102"/>
      <c r="BI47" s="102"/>
      <c r="BJ47" s="61"/>
      <c r="BK47" s="101" t="s">
        <v>134</v>
      </c>
      <c r="BL47" s="102"/>
      <c r="BM47" s="102"/>
      <c r="BN47" s="61"/>
      <c r="BO47" s="75" t="s">
        <v>1</v>
      </c>
      <c r="BP47" s="49"/>
      <c r="BQ47" s="49"/>
      <c r="BR47" s="56" t="s">
        <v>113</v>
      </c>
    </row>
    <row r="48" spans="1:70" ht="15">
      <c r="A48" s="18"/>
      <c r="B48" s="40" t="s">
        <v>60</v>
      </c>
      <c r="C48" s="40" t="s">
        <v>61</v>
      </c>
      <c r="D48" s="40" t="s">
        <v>62</v>
      </c>
      <c r="E48" s="40" t="s">
        <v>63</v>
      </c>
      <c r="F48" s="3" t="s">
        <v>1</v>
      </c>
      <c r="G48" s="3" t="s">
        <v>2</v>
      </c>
      <c r="I48" s="3"/>
      <c r="J48" s="51" t="s">
        <v>90</v>
      </c>
      <c r="K48" s="51" t="s">
        <v>91</v>
      </c>
      <c r="L48" s="51" t="s">
        <v>92</v>
      </c>
      <c r="M48" s="52" t="s">
        <v>93</v>
      </c>
      <c r="N48" s="53" t="s">
        <v>94</v>
      </c>
      <c r="O48" s="48" t="s">
        <v>95</v>
      </c>
      <c r="P48" s="48" t="s">
        <v>96</v>
      </c>
      <c r="Q48" s="48"/>
      <c r="R48" s="48" t="s">
        <v>97</v>
      </c>
      <c r="S48" s="48" t="s">
        <v>98</v>
      </c>
      <c r="U48" s="51" t="s">
        <v>90</v>
      </c>
      <c r="V48" s="51" t="s">
        <v>91</v>
      </c>
      <c r="W48" s="51" t="s">
        <v>92</v>
      </c>
      <c r="X48" s="52" t="s">
        <v>93</v>
      </c>
      <c r="Y48" s="53" t="s">
        <v>94</v>
      </c>
      <c r="Z48" s="48" t="s">
        <v>95</v>
      </c>
      <c r="AA48" s="48" t="s">
        <v>96</v>
      </c>
      <c r="AB48" s="48"/>
      <c r="AC48" s="48" t="s">
        <v>97</v>
      </c>
      <c r="AD48" s="48" t="s">
        <v>98</v>
      </c>
      <c r="AE48" s="48" t="s">
        <v>125</v>
      </c>
      <c r="AG48" s="48" t="s">
        <v>103</v>
      </c>
      <c r="AH48" s="48" t="s">
        <v>104</v>
      </c>
      <c r="AI48" s="48" t="s">
        <v>105</v>
      </c>
      <c r="AJ48" s="48" t="s">
        <v>106</v>
      </c>
      <c r="AK48" s="48" t="s">
        <v>107</v>
      </c>
      <c r="AM48" s="48" t="s">
        <v>108</v>
      </c>
      <c r="AN48" s="48" t="s">
        <v>98</v>
      </c>
      <c r="AO48" s="48"/>
      <c r="AP48" s="48" t="s">
        <v>109</v>
      </c>
      <c r="AS48" s="48" t="s">
        <v>115</v>
      </c>
      <c r="AT48" s="74" t="s">
        <v>116</v>
      </c>
      <c r="AU48" s="48" t="s">
        <v>117</v>
      </c>
      <c r="AV48" s="48" t="s">
        <v>118</v>
      </c>
      <c r="AW48" s="48" t="s">
        <v>119</v>
      </c>
      <c r="AX48" s="48" t="s">
        <v>124</v>
      </c>
      <c r="AY48" s="48" t="s">
        <v>108</v>
      </c>
      <c r="AZ48" s="48" t="s">
        <v>98</v>
      </c>
      <c r="BA48" s="48"/>
      <c r="BB48" s="48" t="s">
        <v>103</v>
      </c>
      <c r="BC48" s="48" t="s">
        <v>104</v>
      </c>
      <c r="BD48" s="48" t="s">
        <v>105</v>
      </c>
      <c r="BE48" s="48" t="s">
        <v>106</v>
      </c>
      <c r="BF48" s="48" t="s">
        <v>107</v>
      </c>
      <c r="BG48" s="48" t="s">
        <v>124</v>
      </c>
      <c r="BH48" s="48" t="s">
        <v>108</v>
      </c>
      <c r="BI48" s="48" t="s">
        <v>98</v>
      </c>
      <c r="BJ48" s="48"/>
      <c r="BK48" s="49" t="s">
        <v>111</v>
      </c>
      <c r="BL48" s="49" t="s">
        <v>112</v>
      </c>
      <c r="BM48" s="70" t="s">
        <v>127</v>
      </c>
      <c r="BO48" s="48" t="s">
        <v>121</v>
      </c>
      <c r="BP48" s="48"/>
      <c r="BQ48" s="48"/>
      <c r="BR48" s="48" t="s">
        <v>122</v>
      </c>
    </row>
    <row r="49" spans="1:70">
      <c r="A49" s="86">
        <v>216</v>
      </c>
      <c r="B49" s="87" t="s">
        <v>31</v>
      </c>
      <c r="C49" s="30" t="s">
        <v>23</v>
      </c>
      <c r="D49" s="30" t="s">
        <v>34</v>
      </c>
      <c r="E49" s="30" t="s">
        <v>26</v>
      </c>
      <c r="F49" s="80">
        <f>BR49</f>
        <v>6.1901785714285715</v>
      </c>
      <c r="G49" s="31">
        <v>1</v>
      </c>
      <c r="I49" s="42"/>
      <c r="J49" s="111">
        <v>5</v>
      </c>
      <c r="K49" s="111">
        <v>6</v>
      </c>
      <c r="L49" s="123">
        <v>4</v>
      </c>
      <c r="M49" s="111">
        <v>7</v>
      </c>
      <c r="N49" s="119">
        <v>6.5</v>
      </c>
      <c r="O49" s="111">
        <v>5.5</v>
      </c>
      <c r="P49" s="111">
        <v>5</v>
      </c>
      <c r="Q49" s="111"/>
      <c r="R49" s="115">
        <f>SUM(J49:Q49)</f>
        <v>39</v>
      </c>
      <c r="S49" s="54">
        <f>R49/7</f>
        <v>5.5714285714285712</v>
      </c>
      <c r="U49" s="111">
        <v>4.7</v>
      </c>
      <c r="V49" s="111">
        <v>5.3</v>
      </c>
      <c r="W49" s="117">
        <v>5.3</v>
      </c>
      <c r="X49" s="111">
        <v>6</v>
      </c>
      <c r="Y49" s="119">
        <v>6.5</v>
      </c>
      <c r="Z49" s="119">
        <v>5</v>
      </c>
      <c r="AA49" s="119">
        <v>5.3</v>
      </c>
      <c r="AB49" s="111"/>
      <c r="AC49" s="115">
        <f>SUM(U49:AB49)</f>
        <v>38.099999999999994</v>
      </c>
      <c r="AD49" s="54">
        <f>AC49/7</f>
        <v>5.4428571428571422</v>
      </c>
      <c r="AE49" s="71">
        <f>AVERAGE(S49,AD49)</f>
        <v>5.5071428571428562</v>
      </c>
      <c r="AG49" s="116">
        <v>7</v>
      </c>
      <c r="AH49" s="116">
        <v>7</v>
      </c>
      <c r="AI49" s="116">
        <v>7.8</v>
      </c>
      <c r="AJ49" s="116">
        <v>7</v>
      </c>
      <c r="AK49" s="116">
        <v>7</v>
      </c>
      <c r="AL49" s="120">
        <v>7.16</v>
      </c>
      <c r="AM49" s="65"/>
      <c r="AN49" s="71">
        <f>AL49</f>
        <v>7.16</v>
      </c>
      <c r="AP49" s="71">
        <f>(AE49*0.75)+(AN49*0.25)</f>
        <v>5.9203571428571422</v>
      </c>
      <c r="AS49" s="116">
        <v>6</v>
      </c>
      <c r="AT49" s="116">
        <v>6</v>
      </c>
      <c r="AU49" s="116">
        <v>6</v>
      </c>
      <c r="AV49" s="116">
        <v>6</v>
      </c>
      <c r="AW49" s="116">
        <v>6</v>
      </c>
      <c r="AX49" s="120">
        <v>6</v>
      </c>
      <c r="AY49" s="65"/>
      <c r="AZ49" s="71">
        <f>AX49</f>
        <v>6</v>
      </c>
      <c r="BB49" s="116">
        <v>7</v>
      </c>
      <c r="BC49" s="116">
        <v>7</v>
      </c>
      <c r="BD49" s="116">
        <v>8.5</v>
      </c>
      <c r="BE49" s="116">
        <v>7.2</v>
      </c>
      <c r="BF49" s="116">
        <v>7.5</v>
      </c>
      <c r="BG49" s="120">
        <v>7.44</v>
      </c>
      <c r="BH49" s="65"/>
      <c r="BI49" s="71">
        <f>BG49</f>
        <v>7.44</v>
      </c>
      <c r="BK49" s="111">
        <v>6.2</v>
      </c>
      <c r="BL49" s="65"/>
      <c r="BM49" s="71">
        <f>BK49</f>
        <v>6.2</v>
      </c>
      <c r="BO49" s="71">
        <f>(BM49*0.5)+(AZ49*0.25)+(BI49*0.25)</f>
        <v>6.46</v>
      </c>
      <c r="BR49" s="71">
        <f>(AP49+BO49)/2</f>
        <v>6.1901785714285715</v>
      </c>
    </row>
    <row r="50" spans="1:70">
      <c r="A50" s="86">
        <v>218</v>
      </c>
      <c r="B50" s="88" t="s">
        <v>44</v>
      </c>
      <c r="C50" s="32" t="s">
        <v>43</v>
      </c>
      <c r="D50" s="32" t="s">
        <v>47</v>
      </c>
      <c r="E50" s="81" t="s">
        <v>68</v>
      </c>
      <c r="F50" s="80">
        <f>BR50</f>
        <v>6.1055357142857147</v>
      </c>
      <c r="G50" s="31">
        <v>2</v>
      </c>
      <c r="I50" s="42"/>
      <c r="J50" s="111">
        <v>5</v>
      </c>
      <c r="K50" s="111">
        <v>6</v>
      </c>
      <c r="L50" s="123">
        <v>6.5</v>
      </c>
      <c r="M50" s="111">
        <v>7</v>
      </c>
      <c r="N50" s="119">
        <v>4</v>
      </c>
      <c r="O50" s="111">
        <v>5</v>
      </c>
      <c r="P50" s="111">
        <v>5.2</v>
      </c>
      <c r="Q50" s="111"/>
      <c r="R50" s="115">
        <f>SUM(J50:Q50)</f>
        <v>38.700000000000003</v>
      </c>
      <c r="S50" s="54">
        <f>R50/7</f>
        <v>5.5285714285714294</v>
      </c>
      <c r="U50" s="111">
        <v>5</v>
      </c>
      <c r="V50" s="111">
        <v>5.7</v>
      </c>
      <c r="W50" s="117">
        <v>5.8</v>
      </c>
      <c r="X50" s="117">
        <v>6.3</v>
      </c>
      <c r="Y50" s="117">
        <v>2</v>
      </c>
      <c r="Z50" s="117">
        <v>5.3</v>
      </c>
      <c r="AA50" s="117">
        <v>5.7</v>
      </c>
      <c r="AB50" s="111"/>
      <c r="AC50" s="115">
        <f>SUM(U50:AB50)</f>
        <v>35.800000000000004</v>
      </c>
      <c r="AD50" s="54">
        <f>AC50/7</f>
        <v>5.1142857142857148</v>
      </c>
      <c r="AE50" s="71">
        <f>AVERAGE(S50,AD50)</f>
        <v>5.3214285714285721</v>
      </c>
      <c r="AG50" s="116">
        <v>6.8</v>
      </c>
      <c r="AH50" s="116">
        <v>6.8</v>
      </c>
      <c r="AI50" s="116">
        <v>6</v>
      </c>
      <c r="AJ50" s="116">
        <v>7</v>
      </c>
      <c r="AK50" s="116">
        <v>8</v>
      </c>
      <c r="AL50" s="120">
        <v>6.92</v>
      </c>
      <c r="AM50" s="65"/>
      <c r="AN50" s="71">
        <f>AL50</f>
        <v>6.92</v>
      </c>
      <c r="AP50" s="71">
        <f>(AE50*0.75)+(AN50*0.25)</f>
        <v>5.7210714285714293</v>
      </c>
      <c r="AS50" s="116">
        <v>5</v>
      </c>
      <c r="AT50" s="116">
        <v>5.5</v>
      </c>
      <c r="AU50" s="116">
        <v>6</v>
      </c>
      <c r="AV50" s="116">
        <v>5</v>
      </c>
      <c r="AW50" s="116">
        <v>5</v>
      </c>
      <c r="AX50" s="120">
        <v>5.3</v>
      </c>
      <c r="AY50" s="65"/>
      <c r="AZ50" s="71">
        <f>AX50</f>
        <v>5.3</v>
      </c>
      <c r="BB50" s="116">
        <v>7.5</v>
      </c>
      <c r="BC50" s="116">
        <v>6.8</v>
      </c>
      <c r="BD50" s="116">
        <v>7</v>
      </c>
      <c r="BE50" s="116">
        <v>8</v>
      </c>
      <c r="BF50" s="116">
        <v>7</v>
      </c>
      <c r="BG50" s="120">
        <v>7.26</v>
      </c>
      <c r="BH50" s="65"/>
      <c r="BI50" s="71">
        <f>BG50</f>
        <v>7.26</v>
      </c>
      <c r="BK50" s="111">
        <v>6.7</v>
      </c>
      <c r="BL50" s="65"/>
      <c r="BM50" s="71">
        <f>BK50</f>
        <v>6.7</v>
      </c>
      <c r="BO50" s="71">
        <f>(BM50*0.5)+(AZ50*0.25)+(BI50*0.25)</f>
        <v>6.49</v>
      </c>
      <c r="BR50" s="71">
        <f>(AP50+BO50)/2</f>
        <v>6.1055357142857147</v>
      </c>
    </row>
    <row r="51" spans="1:70">
      <c r="A51" s="86">
        <v>213</v>
      </c>
      <c r="B51" s="88" t="s">
        <v>58</v>
      </c>
      <c r="C51" s="32" t="s">
        <v>23</v>
      </c>
      <c r="D51" s="79" t="s">
        <v>53</v>
      </c>
      <c r="E51" s="79" t="s">
        <v>64</v>
      </c>
      <c r="F51" s="80">
        <f>BR51</f>
        <v>5.911428571428571</v>
      </c>
      <c r="G51" s="31">
        <v>3</v>
      </c>
      <c r="I51" s="42"/>
      <c r="J51" s="111">
        <v>4.8</v>
      </c>
      <c r="K51" s="111">
        <v>6.5</v>
      </c>
      <c r="L51" s="128">
        <v>7.5</v>
      </c>
      <c r="M51" s="111">
        <v>9</v>
      </c>
      <c r="N51" s="119">
        <v>6</v>
      </c>
      <c r="O51" s="111">
        <v>7</v>
      </c>
      <c r="P51" s="111">
        <v>6.5</v>
      </c>
      <c r="Q51" s="111"/>
      <c r="R51" s="115">
        <f>SUM(J51:Q51)</f>
        <v>47.3</v>
      </c>
      <c r="S51" s="54">
        <f>R51/7</f>
        <v>6.7571428571428571</v>
      </c>
      <c r="U51" s="111">
        <v>4.7</v>
      </c>
      <c r="V51" s="111">
        <v>6.5</v>
      </c>
      <c r="W51" s="129">
        <v>6.5</v>
      </c>
      <c r="X51" s="111">
        <v>6.8</v>
      </c>
      <c r="Y51" s="119">
        <v>6</v>
      </c>
      <c r="Z51" s="111">
        <v>6.3</v>
      </c>
      <c r="AA51" s="111">
        <v>6.3</v>
      </c>
      <c r="AB51" s="111"/>
      <c r="AC51" s="115">
        <f>SUM(U51:AB51)</f>
        <v>43.099999999999994</v>
      </c>
      <c r="AD51" s="54">
        <f>AC51/7</f>
        <v>6.1571428571428566</v>
      </c>
      <c r="AE51" s="71">
        <f>AVERAGE(S51,AD51)</f>
        <v>6.4571428571428573</v>
      </c>
      <c r="AG51" s="116">
        <v>6.8</v>
      </c>
      <c r="AH51" s="116">
        <v>7.5</v>
      </c>
      <c r="AI51" s="116">
        <v>6.8</v>
      </c>
      <c r="AJ51" s="116">
        <v>6.8</v>
      </c>
      <c r="AK51" s="116">
        <v>6.5</v>
      </c>
      <c r="AL51" s="120">
        <v>6.88</v>
      </c>
      <c r="AM51" s="65"/>
      <c r="AN51" s="71">
        <f>AL51</f>
        <v>6.88</v>
      </c>
      <c r="AP51" s="71">
        <f>(AE51*0.75)+(AN51*0.25)</f>
        <v>6.5628571428571432</v>
      </c>
      <c r="AS51" s="116">
        <v>5</v>
      </c>
      <c r="AT51" s="116">
        <v>5</v>
      </c>
      <c r="AU51" s="116">
        <v>6</v>
      </c>
      <c r="AV51" s="116">
        <v>6.5</v>
      </c>
      <c r="AW51" s="116">
        <v>6.5</v>
      </c>
      <c r="AX51" s="120">
        <v>5.7</v>
      </c>
      <c r="AY51" s="65"/>
      <c r="AZ51" s="71">
        <f>AX51</f>
        <v>5.7</v>
      </c>
      <c r="BB51" s="116">
        <v>7.8</v>
      </c>
      <c r="BC51" s="116">
        <v>7.8</v>
      </c>
      <c r="BD51" s="116">
        <v>7.5</v>
      </c>
      <c r="BE51" s="116">
        <v>7.8</v>
      </c>
      <c r="BF51" s="116">
        <v>5.8</v>
      </c>
      <c r="BG51" s="120">
        <v>7.34</v>
      </c>
      <c r="BH51" s="65"/>
      <c r="BI51" s="71">
        <f>BG51</f>
        <v>7.34</v>
      </c>
      <c r="BK51" s="111">
        <v>4</v>
      </c>
      <c r="BL51" s="65"/>
      <c r="BM51" s="71">
        <f>BK51</f>
        <v>4</v>
      </c>
      <c r="BO51" s="71">
        <f>(BM51*0.5)+(AZ51*0.25)+(BI51*0.25)</f>
        <v>5.26</v>
      </c>
      <c r="BR51" s="71">
        <f>(AP51+BO51)/2</f>
        <v>5.911428571428571</v>
      </c>
    </row>
    <row r="52" spans="1:70">
      <c r="A52" s="86">
        <v>212</v>
      </c>
      <c r="B52" s="88" t="s">
        <v>20</v>
      </c>
      <c r="C52" s="30" t="s">
        <v>33</v>
      </c>
      <c r="D52" s="30" t="s">
        <v>56</v>
      </c>
      <c r="E52" s="30" t="s">
        <v>17</v>
      </c>
      <c r="F52" s="80">
        <f>BR52</f>
        <v>5.0328571428571429</v>
      </c>
      <c r="G52" s="31">
        <v>4</v>
      </c>
      <c r="H52" s="134"/>
      <c r="I52" s="64"/>
      <c r="J52" s="111">
        <v>5</v>
      </c>
      <c r="K52" s="111">
        <v>7</v>
      </c>
      <c r="L52" s="123">
        <v>5</v>
      </c>
      <c r="M52" s="111">
        <v>0</v>
      </c>
      <c r="N52" s="119">
        <v>5</v>
      </c>
      <c r="O52" s="111">
        <v>5</v>
      </c>
      <c r="P52" s="111">
        <v>4.8</v>
      </c>
      <c r="Q52" s="111"/>
      <c r="R52" s="115">
        <f>SUM(J52:Q52)</f>
        <v>31.8</v>
      </c>
      <c r="S52" s="54">
        <f>R52/7</f>
        <v>4.5428571428571427</v>
      </c>
      <c r="U52" s="111">
        <v>4.7</v>
      </c>
      <c r="V52" s="111">
        <v>5.5</v>
      </c>
      <c r="W52" s="117">
        <v>5.3</v>
      </c>
      <c r="X52" s="111">
        <v>3</v>
      </c>
      <c r="Y52" s="119">
        <v>5.5</v>
      </c>
      <c r="Z52" s="111">
        <v>5</v>
      </c>
      <c r="AA52" s="111">
        <v>5.2</v>
      </c>
      <c r="AB52" s="111"/>
      <c r="AC52" s="115">
        <f>SUM(U52:AB52)</f>
        <v>34.200000000000003</v>
      </c>
      <c r="AD52" s="54">
        <f>AC52/7</f>
        <v>4.8857142857142861</v>
      </c>
      <c r="AE52" s="71">
        <f>AVERAGE(S52,AD52)</f>
        <v>4.7142857142857144</v>
      </c>
      <c r="AG52" s="116">
        <v>3.5</v>
      </c>
      <c r="AH52" s="116">
        <v>5</v>
      </c>
      <c r="AI52" s="116">
        <v>6.4</v>
      </c>
      <c r="AJ52" s="116">
        <v>7</v>
      </c>
      <c r="AK52" s="116">
        <v>6.5</v>
      </c>
      <c r="AL52" s="120">
        <v>5.68</v>
      </c>
      <c r="AM52" s="65"/>
      <c r="AN52" s="71">
        <f>AL52</f>
        <v>5.68</v>
      </c>
      <c r="AP52" s="71">
        <f>(AE52*0.75)+(AN52*0.25)</f>
        <v>4.9557142857142855</v>
      </c>
      <c r="AS52" s="116">
        <v>5.5</v>
      </c>
      <c r="AT52" s="116">
        <v>5.5</v>
      </c>
      <c r="AU52" s="116">
        <v>5</v>
      </c>
      <c r="AV52" s="116">
        <v>4</v>
      </c>
      <c r="AW52" s="116">
        <v>5</v>
      </c>
      <c r="AX52" s="120">
        <v>5.0999999999999996</v>
      </c>
      <c r="AY52" s="65"/>
      <c r="AZ52" s="71">
        <f>AX52</f>
        <v>5.0999999999999996</v>
      </c>
      <c r="BB52" s="116">
        <v>6.6</v>
      </c>
      <c r="BC52" s="116">
        <v>6</v>
      </c>
      <c r="BD52" s="116">
        <v>6.8</v>
      </c>
      <c r="BE52" s="116">
        <v>7</v>
      </c>
      <c r="BF52" s="116">
        <v>7.8</v>
      </c>
      <c r="BG52" s="120">
        <v>6.84</v>
      </c>
      <c r="BH52" s="65"/>
      <c r="BI52" s="71">
        <f>BG52</f>
        <v>6.84</v>
      </c>
      <c r="BK52" s="111">
        <v>4.25</v>
      </c>
      <c r="BL52" s="65"/>
      <c r="BM52" s="71">
        <f>BK52</f>
        <v>4.25</v>
      </c>
      <c r="BO52" s="71">
        <f>(BM52*0.5)+(AZ52*0.25)+(BI52*0.25)</f>
        <v>5.1099999999999994</v>
      </c>
      <c r="BR52" s="71">
        <f>(AP52+BO52)/2</f>
        <v>5.0328571428571429</v>
      </c>
    </row>
    <row r="53" spans="1:70">
      <c r="A53" s="86">
        <v>221</v>
      </c>
      <c r="B53" s="88" t="s">
        <v>40</v>
      </c>
      <c r="C53" s="32" t="s">
        <v>38</v>
      </c>
      <c r="D53" s="32" t="s">
        <v>36</v>
      </c>
      <c r="E53" s="81" t="s">
        <v>17</v>
      </c>
      <c r="F53" s="80">
        <f>BR53</f>
        <v>5.7380357142857132</v>
      </c>
      <c r="G53" s="31" t="s">
        <v>136</v>
      </c>
      <c r="H53" s="1"/>
      <c r="I53" s="42"/>
      <c r="J53" s="111">
        <v>3.8</v>
      </c>
      <c r="K53" s="111">
        <v>7</v>
      </c>
      <c r="L53" s="118">
        <v>6.5</v>
      </c>
      <c r="M53" s="111">
        <v>7</v>
      </c>
      <c r="N53" s="119">
        <v>4.5</v>
      </c>
      <c r="O53" s="111">
        <v>6</v>
      </c>
      <c r="P53" s="111">
        <v>6.2</v>
      </c>
      <c r="Q53" s="111"/>
      <c r="R53" s="115">
        <f>SUM(J53:Q53)</f>
        <v>41</v>
      </c>
      <c r="S53" s="54">
        <f>R53/7</f>
        <v>5.8571428571428568</v>
      </c>
      <c r="U53" s="111">
        <v>4.7</v>
      </c>
      <c r="V53" s="111">
        <v>5.6</v>
      </c>
      <c r="W53" s="112">
        <v>5.3</v>
      </c>
      <c r="X53" s="111">
        <v>5.2</v>
      </c>
      <c r="Y53" s="119">
        <v>5</v>
      </c>
      <c r="Z53" s="111">
        <v>5.2</v>
      </c>
      <c r="AA53" s="111">
        <v>5.3</v>
      </c>
      <c r="AB53" s="111"/>
      <c r="AC53" s="115">
        <f>SUM(U53:AB53)</f>
        <v>36.299999999999997</v>
      </c>
      <c r="AD53" s="54">
        <f>AC53/7</f>
        <v>5.1857142857142851</v>
      </c>
      <c r="AE53" s="71">
        <f>AVERAGE(S53,AD53)</f>
        <v>5.5214285714285705</v>
      </c>
      <c r="AG53" s="116">
        <v>7.2</v>
      </c>
      <c r="AH53" s="116">
        <v>6</v>
      </c>
      <c r="AI53" s="116">
        <v>6</v>
      </c>
      <c r="AJ53" s="116">
        <v>6.5</v>
      </c>
      <c r="AK53" s="116">
        <v>6</v>
      </c>
      <c r="AL53" s="120">
        <v>6.34</v>
      </c>
      <c r="AM53" s="65"/>
      <c r="AN53" s="71">
        <f>AL53</f>
        <v>6.34</v>
      </c>
      <c r="AP53" s="71">
        <f>(AE53*0.75)+(AN53*0.25)</f>
        <v>5.7260714285714274</v>
      </c>
      <c r="AS53" s="116">
        <v>7</v>
      </c>
      <c r="AT53" s="116">
        <v>6</v>
      </c>
      <c r="AU53" s="116">
        <v>7</v>
      </c>
      <c r="AV53" s="116">
        <v>7</v>
      </c>
      <c r="AW53" s="116">
        <v>7</v>
      </c>
      <c r="AX53" s="120">
        <v>6.8</v>
      </c>
      <c r="AY53" s="65"/>
      <c r="AZ53" s="71">
        <f>AX53</f>
        <v>6.8</v>
      </c>
      <c r="BB53" s="116">
        <v>7.5</v>
      </c>
      <c r="BC53" s="116">
        <v>6.2</v>
      </c>
      <c r="BD53" s="116">
        <v>6.5</v>
      </c>
      <c r="BE53" s="116">
        <v>6.8</v>
      </c>
      <c r="BF53" s="116">
        <v>7</v>
      </c>
      <c r="BG53" s="120">
        <v>6.8</v>
      </c>
      <c r="BH53" s="65"/>
      <c r="BI53" s="71">
        <f>BG53</f>
        <v>6.8</v>
      </c>
      <c r="BK53" s="111">
        <v>4.7</v>
      </c>
      <c r="BL53" s="65"/>
      <c r="BM53" s="71">
        <f>BK53</f>
        <v>4.7</v>
      </c>
      <c r="BO53" s="71">
        <f>(BM53*0.5)+(AZ53*0.25)+(BI53*0.25)</f>
        <v>5.75</v>
      </c>
      <c r="BR53" s="71">
        <f>(AP53+BO53)/2</f>
        <v>5.7380357142857132</v>
      </c>
    </row>
    <row r="54" spans="1:70">
      <c r="A54" s="86">
        <v>220</v>
      </c>
      <c r="B54" s="89" t="s">
        <v>73</v>
      </c>
      <c r="C54" s="32" t="s">
        <v>38</v>
      </c>
      <c r="D54" s="32" t="s">
        <v>36</v>
      </c>
      <c r="E54" s="32" t="s">
        <v>17</v>
      </c>
      <c r="F54" s="80">
        <f>BR54</f>
        <v>6.5832142857142859</v>
      </c>
      <c r="G54" s="31" t="s">
        <v>136</v>
      </c>
      <c r="H54" s="133"/>
      <c r="I54" s="42"/>
      <c r="J54" s="111">
        <v>5.5</v>
      </c>
      <c r="K54" s="111">
        <v>6.5</v>
      </c>
      <c r="L54" s="122">
        <v>6</v>
      </c>
      <c r="M54" s="111">
        <v>6.5</v>
      </c>
      <c r="N54" s="119">
        <v>6.2</v>
      </c>
      <c r="O54" s="111">
        <v>7</v>
      </c>
      <c r="P54" s="111">
        <v>6.5</v>
      </c>
      <c r="Q54" s="111"/>
      <c r="R54" s="115">
        <f>SUM(J54:Q54)</f>
        <v>44.2</v>
      </c>
      <c r="S54" s="54">
        <f>R54/7</f>
        <v>6.3142857142857149</v>
      </c>
      <c r="U54" s="111">
        <v>5.5</v>
      </c>
      <c r="V54" s="111">
        <v>6.3</v>
      </c>
      <c r="W54" s="119">
        <v>6</v>
      </c>
      <c r="X54" s="111">
        <v>6</v>
      </c>
      <c r="Y54" s="119">
        <v>6.3</v>
      </c>
      <c r="Z54" s="111">
        <v>5.3</v>
      </c>
      <c r="AA54" s="111">
        <v>6.2</v>
      </c>
      <c r="AB54" s="111"/>
      <c r="AC54" s="115">
        <f>SUM(U54:AB54)</f>
        <v>41.6</v>
      </c>
      <c r="AD54" s="54">
        <f>AC54/7</f>
        <v>5.9428571428571431</v>
      </c>
      <c r="AE54" s="71">
        <f>AVERAGE(S54,AD54)</f>
        <v>6.128571428571429</v>
      </c>
      <c r="AG54" s="116">
        <v>7.2</v>
      </c>
      <c r="AH54" s="116">
        <v>6</v>
      </c>
      <c r="AI54" s="116">
        <v>6</v>
      </c>
      <c r="AJ54" s="116">
        <v>6</v>
      </c>
      <c r="AK54" s="116">
        <v>6</v>
      </c>
      <c r="AL54" s="120">
        <v>6.24</v>
      </c>
      <c r="AM54" s="65"/>
      <c r="AN54" s="71">
        <f>AL54</f>
        <v>6.24</v>
      </c>
      <c r="AP54" s="71">
        <f>(AE54*0.75)+(AN54*0.25)</f>
        <v>6.156428571428572</v>
      </c>
      <c r="AS54" s="116">
        <v>6.5</v>
      </c>
      <c r="AT54" s="116">
        <v>6</v>
      </c>
      <c r="AU54" s="116">
        <v>6</v>
      </c>
      <c r="AV54" s="116">
        <v>6</v>
      </c>
      <c r="AW54" s="116">
        <v>6</v>
      </c>
      <c r="AX54" s="120">
        <v>6.1</v>
      </c>
      <c r="AY54" s="65"/>
      <c r="AZ54" s="71">
        <f>AX54</f>
        <v>6.1</v>
      </c>
      <c r="BB54" s="116">
        <v>6.2</v>
      </c>
      <c r="BC54" s="116">
        <v>6</v>
      </c>
      <c r="BD54" s="116">
        <v>6</v>
      </c>
      <c r="BE54" s="116">
        <v>6.5</v>
      </c>
      <c r="BF54" s="116">
        <v>7</v>
      </c>
      <c r="BG54" s="120">
        <v>6.34</v>
      </c>
      <c r="BH54" s="65"/>
      <c r="BI54" s="71">
        <f>BG54</f>
        <v>6.34</v>
      </c>
      <c r="BK54" s="111">
        <v>7.8</v>
      </c>
      <c r="BL54" s="65"/>
      <c r="BM54" s="71">
        <f>BK54</f>
        <v>7.8</v>
      </c>
      <c r="BO54" s="71">
        <f>(BM54*0.5)+(AZ54*0.25)+(BI54*0.25)</f>
        <v>7.01</v>
      </c>
      <c r="BR54" s="71">
        <f>(AP54+BO54)/2</f>
        <v>6.5832142857142859</v>
      </c>
    </row>
    <row r="55" spans="1:70">
      <c r="A55" s="90"/>
      <c r="B55" s="7"/>
      <c r="C55" s="44"/>
      <c r="D55" s="44"/>
      <c r="E55" s="44"/>
      <c r="F55" s="77"/>
      <c r="G55" s="91"/>
      <c r="I55" s="42"/>
      <c r="L55" s="39"/>
      <c r="R55" s="8"/>
      <c r="S55" s="54"/>
      <c r="W55" s="39"/>
      <c r="Y55" s="1"/>
      <c r="AC55" s="8"/>
      <c r="AD55" s="54"/>
      <c r="AE55" s="71"/>
      <c r="AG55" s="65"/>
      <c r="AH55" s="65"/>
      <c r="AI55" s="65"/>
      <c r="AJ55" s="65"/>
      <c r="AK55" s="65"/>
      <c r="AL55" s="42"/>
      <c r="AM55" s="65"/>
      <c r="AN55" s="71"/>
      <c r="AP55" s="71"/>
      <c r="AS55" s="116"/>
      <c r="AT55" s="116"/>
      <c r="AU55" s="116"/>
      <c r="AV55" s="116"/>
      <c r="AW55" s="116"/>
      <c r="AX55" s="120"/>
      <c r="AY55" s="65"/>
      <c r="AZ55" s="71"/>
      <c r="BB55" s="65"/>
      <c r="BC55" s="65"/>
      <c r="BD55" s="65"/>
      <c r="BE55" s="65"/>
      <c r="BF55" s="65"/>
      <c r="BG55" s="42"/>
      <c r="BH55" s="65"/>
      <c r="BI55" s="71"/>
      <c r="BK55" s="111"/>
      <c r="BL55" s="65"/>
      <c r="BM55" s="71"/>
      <c r="BO55" s="71"/>
      <c r="BR55" s="71"/>
    </row>
    <row r="56" spans="1:70">
      <c r="A56" s="21"/>
      <c r="B56" s="8"/>
      <c r="C56" s="8"/>
      <c r="D56" s="8"/>
      <c r="E56" s="8"/>
      <c r="F56" s="8"/>
      <c r="G56" s="8"/>
      <c r="I56" s="42"/>
    </row>
    <row r="57" spans="1:70" ht="15.75">
      <c r="A57" s="22" t="s">
        <v>11</v>
      </c>
      <c r="B57" s="9"/>
      <c r="C57" s="23"/>
      <c r="D57" s="14"/>
      <c r="E57" s="14"/>
      <c r="F57" s="3"/>
      <c r="G57" s="35">
        <v>10.199999999999999</v>
      </c>
      <c r="H57" s="121">
        <v>11.4</v>
      </c>
      <c r="I57" s="42"/>
      <c r="J57" s="65"/>
      <c r="K57" s="65"/>
      <c r="L57" s="65"/>
      <c r="M57" s="65"/>
      <c r="N57" s="66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</row>
    <row r="58" spans="1:70" ht="15.75">
      <c r="A58" s="22"/>
      <c r="B58" s="9"/>
      <c r="C58" s="23"/>
      <c r="D58" s="82" t="s">
        <v>129</v>
      </c>
      <c r="E58" s="83">
        <f ca="1">NOW()</f>
        <v>42454.547859606479</v>
      </c>
      <c r="F58" s="3"/>
      <c r="G58" s="35"/>
      <c r="I58" s="42"/>
      <c r="J58" s="65"/>
      <c r="K58" s="65"/>
      <c r="L58" s="65"/>
      <c r="M58" s="65"/>
      <c r="N58" s="66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S58" s="101" t="s">
        <v>120</v>
      </c>
      <c r="AT58" s="101"/>
      <c r="AU58" s="101"/>
      <c r="AV58" s="101"/>
      <c r="AW58" s="101"/>
      <c r="AX58" s="101"/>
      <c r="AY58" s="101"/>
      <c r="AZ58" s="101"/>
      <c r="BA58" s="61"/>
      <c r="BB58" s="102" t="s">
        <v>62</v>
      </c>
      <c r="BC58" s="102"/>
      <c r="BD58" s="102"/>
      <c r="BE58" s="102"/>
      <c r="BF58" s="102"/>
      <c r="BG58" s="102"/>
      <c r="BH58" s="102"/>
      <c r="BI58" s="102"/>
      <c r="BJ58" s="61"/>
      <c r="BK58" s="102" t="s">
        <v>110</v>
      </c>
      <c r="BL58" s="102"/>
      <c r="BM58" s="102"/>
      <c r="BN58" s="61"/>
      <c r="BO58" s="49" t="s">
        <v>1</v>
      </c>
      <c r="BP58" s="49"/>
      <c r="BQ58" s="49"/>
      <c r="BR58" s="56" t="s">
        <v>113</v>
      </c>
    </row>
    <row r="59" spans="1:70">
      <c r="A59" s="15"/>
      <c r="B59" s="40" t="s">
        <v>60</v>
      </c>
      <c r="C59" s="40" t="s">
        <v>61</v>
      </c>
      <c r="D59" s="40" t="s">
        <v>62</v>
      </c>
      <c r="E59" s="40" t="s">
        <v>63</v>
      </c>
      <c r="F59" s="5" t="s">
        <v>1</v>
      </c>
      <c r="G59" s="5" t="s">
        <v>2</v>
      </c>
      <c r="I59" s="3"/>
      <c r="J59" s="65"/>
      <c r="K59" s="65"/>
      <c r="L59" s="65"/>
      <c r="M59" s="65"/>
      <c r="N59" s="66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S59" s="48" t="s">
        <v>115</v>
      </c>
      <c r="AT59" s="55" t="s">
        <v>116</v>
      </c>
      <c r="AU59" s="48" t="s">
        <v>117</v>
      </c>
      <c r="AV59" s="48" t="s">
        <v>118</v>
      </c>
      <c r="AW59" s="48" t="s">
        <v>119</v>
      </c>
      <c r="AX59" s="48" t="s">
        <v>124</v>
      </c>
      <c r="AY59" s="48" t="s">
        <v>108</v>
      </c>
      <c r="AZ59" s="48" t="s">
        <v>98</v>
      </c>
      <c r="BA59" s="48"/>
      <c r="BB59" s="48" t="s">
        <v>103</v>
      </c>
      <c r="BC59" s="48" t="s">
        <v>104</v>
      </c>
      <c r="BD59" s="48" t="s">
        <v>105</v>
      </c>
      <c r="BE59" s="48" t="s">
        <v>106</v>
      </c>
      <c r="BF59" s="48" t="s">
        <v>107</v>
      </c>
      <c r="BG59" s="48" t="s">
        <v>124</v>
      </c>
      <c r="BH59" s="48" t="s">
        <v>108</v>
      </c>
      <c r="BI59" s="48" t="s">
        <v>98</v>
      </c>
      <c r="BJ59" s="48"/>
      <c r="BK59" s="49" t="s">
        <v>111</v>
      </c>
      <c r="BL59" s="49" t="s">
        <v>112</v>
      </c>
      <c r="BM59" s="70" t="s">
        <v>127</v>
      </c>
      <c r="BO59" s="48" t="s">
        <v>121</v>
      </c>
      <c r="BP59" s="48"/>
      <c r="BQ59" s="48"/>
      <c r="BR59" s="48" t="s">
        <v>122</v>
      </c>
    </row>
    <row r="60" spans="1:70">
      <c r="A60" s="86">
        <v>235</v>
      </c>
      <c r="B60" s="88" t="s">
        <v>32</v>
      </c>
      <c r="C60" s="81" t="s">
        <v>23</v>
      </c>
      <c r="D60" s="85" t="s">
        <v>34</v>
      </c>
      <c r="E60" s="30" t="s">
        <v>26</v>
      </c>
      <c r="F60" s="80">
        <f>BR60</f>
        <v>6.2980000000000009</v>
      </c>
      <c r="G60" s="88">
        <v>1</v>
      </c>
      <c r="I60" s="42"/>
      <c r="J60" s="65"/>
      <c r="K60" s="65"/>
      <c r="L60" s="67"/>
      <c r="M60" s="65"/>
      <c r="N60" s="66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S60" s="116">
        <v>5</v>
      </c>
      <c r="AT60" s="116">
        <v>5</v>
      </c>
      <c r="AU60" s="116">
        <v>5</v>
      </c>
      <c r="AV60" s="116">
        <v>6.5</v>
      </c>
      <c r="AW60" s="116">
        <v>6.2</v>
      </c>
      <c r="AX60" s="120">
        <v>5.4</v>
      </c>
      <c r="AY60" s="65"/>
      <c r="AZ60" s="71">
        <f>AX60</f>
        <v>5.4</v>
      </c>
      <c r="BB60" s="116">
        <v>6.8</v>
      </c>
      <c r="BC60" s="116">
        <v>6.8</v>
      </c>
      <c r="BD60" s="116">
        <v>6.5</v>
      </c>
      <c r="BE60" s="116">
        <v>6.8</v>
      </c>
      <c r="BF60" s="116">
        <v>6</v>
      </c>
      <c r="BG60" s="120">
        <v>6.58</v>
      </c>
      <c r="BH60" s="65"/>
      <c r="BI60" s="71">
        <f>BG60</f>
        <v>6.58</v>
      </c>
      <c r="BK60">
        <v>6.6</v>
      </c>
      <c r="BL60" s="65"/>
      <c r="BM60" s="71">
        <f>BK60</f>
        <v>6.6</v>
      </c>
      <c r="BO60" s="71">
        <f>(BM60*0.65)+(AZ60*0.25)+(BI60*0.1)</f>
        <v>6.2980000000000009</v>
      </c>
      <c r="BR60" s="71">
        <f>BO60</f>
        <v>6.2980000000000009</v>
      </c>
    </row>
    <row r="61" spans="1:70">
      <c r="A61" s="86">
        <v>233</v>
      </c>
      <c r="B61" s="88" t="s">
        <v>49</v>
      </c>
      <c r="C61" s="81" t="s">
        <v>43</v>
      </c>
      <c r="D61" s="85" t="s">
        <v>55</v>
      </c>
      <c r="E61" s="81" t="s">
        <v>69</v>
      </c>
      <c r="F61" s="80">
        <f>BR61</f>
        <v>6.2860000000000014</v>
      </c>
      <c r="G61" s="88">
        <v>2</v>
      </c>
      <c r="H61" s="6"/>
      <c r="I61" s="64"/>
      <c r="J61" s="65"/>
      <c r="K61" s="65"/>
      <c r="L61" s="67"/>
      <c r="M61" s="65"/>
      <c r="N61" s="66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S61" s="116">
        <v>5</v>
      </c>
      <c r="AT61" s="116">
        <v>5</v>
      </c>
      <c r="AU61" s="116">
        <v>7</v>
      </c>
      <c r="AV61" s="116">
        <v>6</v>
      </c>
      <c r="AW61" s="116">
        <v>8</v>
      </c>
      <c r="AX61" s="120">
        <v>5.9</v>
      </c>
      <c r="AY61" s="65"/>
      <c r="AZ61" s="71">
        <f>AX61</f>
        <v>5.9</v>
      </c>
      <c r="BB61" s="116">
        <v>6.8</v>
      </c>
      <c r="BC61" s="116">
        <v>6</v>
      </c>
      <c r="BD61" s="116">
        <v>5</v>
      </c>
      <c r="BE61" s="116">
        <v>5.5</v>
      </c>
      <c r="BF61" s="116">
        <v>6</v>
      </c>
      <c r="BG61" s="120">
        <v>5.86</v>
      </c>
      <c r="BH61" s="65"/>
      <c r="BI61" s="71">
        <f>BG61</f>
        <v>5.86</v>
      </c>
      <c r="BK61">
        <v>6.5</v>
      </c>
      <c r="BL61" s="65"/>
      <c r="BM61" s="71">
        <f>BK61</f>
        <v>6.5</v>
      </c>
      <c r="BO61" s="71">
        <f>(BM61*0.65)+(AZ61*0.25)+(BI61*0.1)</f>
        <v>6.2860000000000014</v>
      </c>
      <c r="BR61" s="71">
        <f>BO61</f>
        <v>6.2860000000000014</v>
      </c>
    </row>
    <row r="62" spans="1:70">
      <c r="A62" s="86">
        <v>230</v>
      </c>
      <c r="B62" s="88" t="s">
        <v>29</v>
      </c>
      <c r="C62" s="81" t="s">
        <v>23</v>
      </c>
      <c r="D62" s="81" t="s">
        <v>34</v>
      </c>
      <c r="E62" s="30" t="s">
        <v>26</v>
      </c>
      <c r="F62" s="80">
        <f>BR62</f>
        <v>6.12</v>
      </c>
      <c r="G62" s="88">
        <v>3</v>
      </c>
      <c r="I62" s="42"/>
      <c r="J62" s="65"/>
      <c r="K62" s="65"/>
      <c r="L62" s="67"/>
      <c r="M62" s="65"/>
      <c r="N62" s="66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S62" s="116">
        <v>5</v>
      </c>
      <c r="AT62" s="116">
        <v>5</v>
      </c>
      <c r="AU62" s="116">
        <v>5</v>
      </c>
      <c r="AV62" s="116">
        <v>5.5</v>
      </c>
      <c r="AW62" s="116">
        <v>5.5</v>
      </c>
      <c r="AX62" s="120">
        <v>5.2</v>
      </c>
      <c r="AY62" s="65"/>
      <c r="AZ62" s="71">
        <f>AX62</f>
        <v>5.2</v>
      </c>
      <c r="BB62" s="116">
        <v>7</v>
      </c>
      <c r="BC62" s="116">
        <v>7</v>
      </c>
      <c r="BD62" s="116">
        <v>7</v>
      </c>
      <c r="BE62" s="116">
        <v>6</v>
      </c>
      <c r="BF62" s="116">
        <v>6</v>
      </c>
      <c r="BG62" s="120">
        <v>6.6</v>
      </c>
      <c r="BH62" s="65"/>
      <c r="BI62" s="71">
        <f>BG62</f>
        <v>6.6</v>
      </c>
      <c r="BK62">
        <v>6.4</v>
      </c>
      <c r="BL62" s="65"/>
      <c r="BM62" s="71">
        <f>BK62</f>
        <v>6.4</v>
      </c>
      <c r="BO62" s="71">
        <f>(BM62*0.65)+(AZ62*0.25)+(BI62*0.1)</f>
        <v>6.12</v>
      </c>
      <c r="BR62" s="71">
        <f>BO62</f>
        <v>6.12</v>
      </c>
    </row>
    <row r="63" spans="1:70">
      <c r="A63" s="86">
        <v>234</v>
      </c>
      <c r="B63" s="88" t="s">
        <v>45</v>
      </c>
      <c r="C63" s="88" t="s">
        <v>43</v>
      </c>
      <c r="D63" s="85" t="s">
        <v>55</v>
      </c>
      <c r="E63" s="81" t="s">
        <v>69</v>
      </c>
      <c r="F63" s="80">
        <f>BR63</f>
        <v>5.95</v>
      </c>
      <c r="G63" s="132">
        <v>4</v>
      </c>
      <c r="H63" s="6"/>
      <c r="I63" s="64"/>
      <c r="J63" s="65"/>
      <c r="K63" s="65"/>
      <c r="L63" s="67"/>
      <c r="M63" s="65"/>
      <c r="N63" s="66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S63" s="116">
        <v>5</v>
      </c>
      <c r="AT63" s="116">
        <v>5</v>
      </c>
      <c r="AU63" s="116">
        <v>5</v>
      </c>
      <c r="AV63" s="116">
        <v>4</v>
      </c>
      <c r="AW63" s="116">
        <v>5</v>
      </c>
      <c r="AX63" s="120">
        <v>4.8</v>
      </c>
      <c r="AY63" s="65"/>
      <c r="AZ63" s="71">
        <f>AX63</f>
        <v>4.8</v>
      </c>
      <c r="BB63" s="116">
        <v>7</v>
      </c>
      <c r="BC63" s="116">
        <v>6</v>
      </c>
      <c r="BD63" s="116">
        <v>4.5</v>
      </c>
      <c r="BE63" s="116">
        <v>5</v>
      </c>
      <c r="BF63" s="116">
        <v>7</v>
      </c>
      <c r="BG63" s="120">
        <v>5.9</v>
      </c>
      <c r="BH63" s="65"/>
      <c r="BI63" s="71">
        <f>BG63</f>
        <v>5.9</v>
      </c>
      <c r="BK63">
        <v>6.4</v>
      </c>
      <c r="BL63" s="65"/>
      <c r="BM63" s="71">
        <f>BK63</f>
        <v>6.4</v>
      </c>
      <c r="BO63" s="71">
        <f>(BM63*0.65)+(AZ63*0.25)+(BI63*0.1)</f>
        <v>5.95</v>
      </c>
      <c r="BR63" s="71">
        <f>BO63</f>
        <v>5.95</v>
      </c>
    </row>
    <row r="64" spans="1:70">
      <c r="A64" s="86">
        <v>231</v>
      </c>
      <c r="B64" s="88" t="s">
        <v>21</v>
      </c>
      <c r="C64" s="81" t="s">
        <v>24</v>
      </c>
      <c r="D64" s="81" t="s">
        <v>54</v>
      </c>
      <c r="E64" s="79" t="s">
        <v>128</v>
      </c>
      <c r="F64" s="80">
        <f>BR64</f>
        <v>5.7649999999999997</v>
      </c>
      <c r="G64" s="88">
        <v>5</v>
      </c>
      <c r="I64" s="42"/>
      <c r="J64" s="65"/>
      <c r="K64" s="65"/>
      <c r="L64" s="67"/>
      <c r="M64" s="65"/>
      <c r="N64" s="66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S64" s="116">
        <v>6</v>
      </c>
      <c r="AT64" s="116">
        <v>5</v>
      </c>
      <c r="AU64" s="116">
        <v>5</v>
      </c>
      <c r="AV64" s="116">
        <v>5</v>
      </c>
      <c r="AW64" s="116">
        <v>5</v>
      </c>
      <c r="AX64" s="120">
        <v>5.3</v>
      </c>
      <c r="AY64" s="65"/>
      <c r="AZ64" s="71">
        <f>AX64</f>
        <v>5.3</v>
      </c>
      <c r="BB64" s="116">
        <v>7</v>
      </c>
      <c r="BC64" s="116">
        <v>6.5</v>
      </c>
      <c r="BD64" s="116">
        <v>6.5</v>
      </c>
      <c r="BE64" s="116">
        <v>6.5</v>
      </c>
      <c r="BF64" s="116">
        <v>7</v>
      </c>
      <c r="BG64" s="120">
        <v>6.7</v>
      </c>
      <c r="BH64" s="65"/>
      <c r="BI64" s="71">
        <f>BG64</f>
        <v>6.7</v>
      </c>
      <c r="BK64">
        <v>5.8</v>
      </c>
      <c r="BL64" s="65"/>
      <c r="BM64" s="71">
        <f>BK64</f>
        <v>5.8</v>
      </c>
      <c r="BO64" s="71">
        <f>(BM64*0.65)+(AZ64*0.25)+(BI64*0.1)</f>
        <v>5.7649999999999997</v>
      </c>
      <c r="BR64" s="71">
        <f>BO64</f>
        <v>5.7649999999999997</v>
      </c>
    </row>
    <row r="65" spans="1:70">
      <c r="A65" s="90"/>
      <c r="B65" s="7"/>
      <c r="C65" s="76"/>
      <c r="D65" s="92"/>
      <c r="E65" s="76"/>
      <c r="F65" s="77"/>
      <c r="G65" s="7"/>
      <c r="H65" s="6"/>
      <c r="I65" s="64"/>
      <c r="J65" s="65"/>
      <c r="K65" s="65"/>
      <c r="L65" s="67"/>
      <c r="M65" s="65"/>
      <c r="N65" s="66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S65" s="65"/>
      <c r="AT65" s="65"/>
      <c r="AU65" s="65"/>
      <c r="AV65" s="65"/>
      <c r="AW65" s="65"/>
      <c r="AY65" s="65"/>
      <c r="AZ65" s="71"/>
      <c r="BB65" s="116"/>
      <c r="BC65" s="116"/>
      <c r="BD65" s="116"/>
      <c r="BE65" s="116"/>
      <c r="BF65" s="116"/>
      <c r="BG65" s="120"/>
      <c r="BH65" s="65"/>
      <c r="BI65" s="71"/>
      <c r="BL65" s="65"/>
      <c r="BM65" s="71"/>
      <c r="BO65" s="71"/>
      <c r="BR65" s="71"/>
    </row>
    <row r="66" spans="1:70">
      <c r="A66" s="17"/>
      <c r="B66" s="7"/>
      <c r="C66" s="7"/>
      <c r="D66" s="7"/>
      <c r="E66" s="7"/>
      <c r="F66" s="6"/>
      <c r="G66" s="12"/>
      <c r="I66" s="42"/>
      <c r="J66" s="65"/>
      <c r="K66" s="65"/>
      <c r="L66" s="65"/>
      <c r="M66" s="65"/>
      <c r="N66" s="66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</row>
    <row r="67" spans="1:70" s="2" customFormat="1" ht="15.75">
      <c r="A67" s="19" t="s">
        <v>8</v>
      </c>
      <c r="B67" s="4"/>
      <c r="C67" s="4"/>
      <c r="D67" s="4"/>
      <c r="E67" s="4"/>
      <c r="F67" s="3"/>
      <c r="G67" s="35">
        <v>10.4</v>
      </c>
      <c r="H67" s="2">
        <v>11.53</v>
      </c>
      <c r="I67" s="43"/>
      <c r="J67" s="68"/>
      <c r="K67" s="68"/>
      <c r="L67" s="68"/>
      <c r="M67" s="68"/>
      <c r="N67" s="69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</row>
    <row r="68" spans="1:70" s="2" customFormat="1" ht="15.75">
      <c r="A68" s="19"/>
      <c r="B68" s="4"/>
      <c r="C68" s="4"/>
      <c r="D68" s="82" t="s">
        <v>129</v>
      </c>
      <c r="E68" s="83">
        <f ca="1">NOW()</f>
        <v>42454.547859606479</v>
      </c>
      <c r="F68" s="3"/>
      <c r="G68" s="35"/>
      <c r="I68" s="43"/>
      <c r="J68" s="68"/>
      <c r="K68" s="68"/>
      <c r="L68" s="68"/>
      <c r="M68" s="68"/>
      <c r="N68" s="69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S68" s="101" t="s">
        <v>120</v>
      </c>
      <c r="AT68" s="101"/>
      <c r="AU68" s="101"/>
      <c r="AV68" s="101"/>
      <c r="AW68" s="101"/>
      <c r="AX68" s="101"/>
      <c r="AY68" s="101"/>
      <c r="AZ68" s="101"/>
      <c r="BA68" s="61"/>
      <c r="BB68" s="102" t="s">
        <v>62</v>
      </c>
      <c r="BC68" s="102"/>
      <c r="BD68" s="102"/>
      <c r="BE68" s="102"/>
      <c r="BF68" s="102"/>
      <c r="BG68" s="102"/>
      <c r="BH68" s="102"/>
      <c r="BI68" s="102"/>
      <c r="BJ68" s="61"/>
      <c r="BK68" s="102" t="s">
        <v>110</v>
      </c>
      <c r="BL68" s="102"/>
      <c r="BM68" s="102"/>
      <c r="BN68" s="61"/>
      <c r="BO68" s="49" t="s">
        <v>1</v>
      </c>
      <c r="BP68" s="49"/>
      <c r="BQ68" s="49"/>
      <c r="BR68" s="56" t="s">
        <v>113</v>
      </c>
    </row>
    <row r="69" spans="1:70" s="2" customFormat="1">
      <c r="A69" s="18"/>
      <c r="B69" s="40" t="s">
        <v>60</v>
      </c>
      <c r="C69" s="40" t="s">
        <v>61</v>
      </c>
      <c r="D69" s="40" t="s">
        <v>62</v>
      </c>
      <c r="E69" s="40" t="s">
        <v>63</v>
      </c>
      <c r="F69" s="3" t="s">
        <v>1</v>
      </c>
      <c r="G69" s="3" t="s">
        <v>2</v>
      </c>
      <c r="I69" s="44"/>
      <c r="J69" s="68"/>
      <c r="K69" s="68"/>
      <c r="L69" s="68"/>
      <c r="M69" s="68"/>
      <c r="N69" s="69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S69" s="48" t="s">
        <v>115</v>
      </c>
      <c r="AT69" s="74" t="s">
        <v>116</v>
      </c>
      <c r="AU69" s="48" t="s">
        <v>117</v>
      </c>
      <c r="AV69" s="48" t="s">
        <v>118</v>
      </c>
      <c r="AW69" s="48" t="s">
        <v>119</v>
      </c>
      <c r="AX69" s="48" t="s">
        <v>124</v>
      </c>
      <c r="AY69" s="48" t="s">
        <v>108</v>
      </c>
      <c r="AZ69" s="48" t="s">
        <v>98</v>
      </c>
      <c r="BA69" s="48"/>
      <c r="BB69" s="48" t="s">
        <v>103</v>
      </c>
      <c r="BC69" s="48" t="s">
        <v>104</v>
      </c>
      <c r="BD69" s="48" t="s">
        <v>105</v>
      </c>
      <c r="BE69" s="48" t="s">
        <v>106</v>
      </c>
      <c r="BF69" s="48" t="s">
        <v>107</v>
      </c>
      <c r="BG69" s="48" t="s">
        <v>124</v>
      </c>
      <c r="BH69" s="48" t="s">
        <v>108</v>
      </c>
      <c r="BI69" s="48" t="s">
        <v>98</v>
      </c>
      <c r="BJ69" s="48"/>
      <c r="BK69" s="49" t="s">
        <v>111</v>
      </c>
      <c r="BL69" s="49" t="s">
        <v>112</v>
      </c>
      <c r="BM69" s="70" t="s">
        <v>127</v>
      </c>
      <c r="BN69"/>
      <c r="BO69" s="48" t="s">
        <v>121</v>
      </c>
      <c r="BP69" s="48"/>
      <c r="BQ69" s="48"/>
      <c r="BR69" s="48" t="s">
        <v>122</v>
      </c>
    </row>
    <row r="70" spans="1:70" s="2" customFormat="1">
      <c r="A70" s="86">
        <v>237</v>
      </c>
      <c r="B70" s="88" t="s">
        <v>28</v>
      </c>
      <c r="C70" s="93" t="s">
        <v>24</v>
      </c>
      <c r="D70" s="32" t="s">
        <v>54</v>
      </c>
      <c r="E70" s="79" t="s">
        <v>66</v>
      </c>
      <c r="F70" s="80">
        <f t="shared" ref="F70" si="0">BR70</f>
        <v>6.375</v>
      </c>
      <c r="G70" s="94">
        <v>1</v>
      </c>
      <c r="I70" s="43"/>
      <c r="J70" s="68"/>
      <c r="K70" s="68"/>
      <c r="L70" s="67"/>
      <c r="M70" s="68"/>
      <c r="N70" s="69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S70" s="116">
        <v>5</v>
      </c>
      <c r="AT70" s="116">
        <v>5</v>
      </c>
      <c r="AU70" s="116">
        <v>5</v>
      </c>
      <c r="AV70" s="116">
        <v>5</v>
      </c>
      <c r="AW70" s="116">
        <v>5</v>
      </c>
      <c r="AX70" s="111">
        <v>5</v>
      </c>
      <c r="AY70" s="65"/>
      <c r="AZ70" s="71">
        <f t="shared" ref="AZ70" si="1">AX70</f>
        <v>5</v>
      </c>
      <c r="BA70"/>
      <c r="BB70" s="116">
        <v>7.5</v>
      </c>
      <c r="BC70" s="116">
        <v>7.8</v>
      </c>
      <c r="BD70" s="116">
        <v>7</v>
      </c>
      <c r="BE70" s="116">
        <v>8</v>
      </c>
      <c r="BF70" s="116">
        <v>8.9</v>
      </c>
      <c r="BG70" s="111">
        <v>7.84</v>
      </c>
      <c r="BH70" s="65"/>
      <c r="BI70" s="71">
        <f t="shared" ref="BI70" si="2">BG70</f>
        <v>7.84</v>
      </c>
      <c r="BJ70"/>
      <c r="BK70">
        <v>6.33</v>
      </c>
      <c r="BL70"/>
      <c r="BM70" s="71">
        <v>6.33</v>
      </c>
      <c r="BN70"/>
      <c r="BO70" s="71">
        <f t="shared" ref="BO70" si="3">(BM70*0.5)+(AZ70*0.25)+(BI70*0.25)</f>
        <v>6.375</v>
      </c>
      <c r="BR70" s="71">
        <f t="shared" ref="BR70" si="4">BO70</f>
        <v>6.375</v>
      </c>
    </row>
    <row r="71" spans="1:70" s="2" customFormat="1">
      <c r="A71" s="90"/>
      <c r="B71" s="7"/>
      <c r="C71" s="95"/>
      <c r="D71" s="96"/>
      <c r="E71" s="8"/>
      <c r="F71" s="77"/>
      <c r="G71" s="97"/>
      <c r="I71" s="43"/>
      <c r="J71" s="68"/>
      <c r="K71" s="68"/>
      <c r="L71" s="67"/>
      <c r="M71" s="68"/>
      <c r="N71" s="69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S71" s="65"/>
      <c r="AT71" s="65"/>
      <c r="AU71" s="65"/>
      <c r="AV71" s="65"/>
      <c r="AW71" s="65"/>
      <c r="AX71"/>
      <c r="AY71" s="65"/>
      <c r="AZ71" s="71"/>
      <c r="BA71"/>
      <c r="BB71" s="116"/>
      <c r="BC71" s="116"/>
      <c r="BD71" s="116"/>
      <c r="BE71" s="116"/>
      <c r="BF71" s="116"/>
      <c r="BG71" s="111"/>
      <c r="BH71" s="65"/>
      <c r="BI71" s="71"/>
      <c r="BJ71"/>
      <c r="BK71"/>
      <c r="BL71"/>
      <c r="BM71" s="71"/>
      <c r="BN71"/>
      <c r="BO71" s="71"/>
      <c r="BR71" s="71"/>
    </row>
    <row r="72" spans="1:70" ht="13.5" customHeight="1">
      <c r="A72" s="17"/>
      <c r="B72" s="7"/>
      <c r="C72" s="27"/>
      <c r="D72" s="28"/>
      <c r="E72" s="28"/>
      <c r="F72" s="29"/>
      <c r="G72" s="29"/>
      <c r="I72" s="42"/>
      <c r="J72" s="65"/>
      <c r="K72" s="65"/>
      <c r="L72" s="65"/>
      <c r="M72" s="65"/>
      <c r="N72" s="66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</row>
    <row r="73" spans="1:70" ht="15.75">
      <c r="A73" s="19" t="s">
        <v>9</v>
      </c>
      <c r="B73" s="4"/>
      <c r="C73" s="4"/>
      <c r="D73" s="4"/>
      <c r="E73" s="4"/>
      <c r="F73" s="3"/>
      <c r="G73" s="35">
        <v>10.55</v>
      </c>
      <c r="H73">
        <v>12.24</v>
      </c>
      <c r="I73" s="42"/>
      <c r="J73" s="65"/>
      <c r="K73" s="65"/>
      <c r="L73" s="65"/>
      <c r="M73" s="65"/>
      <c r="N73" s="66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</row>
    <row r="74" spans="1:70" ht="15.75">
      <c r="A74" s="19"/>
      <c r="B74" s="4"/>
      <c r="C74" s="4"/>
      <c r="D74" s="82" t="s">
        <v>129</v>
      </c>
      <c r="E74" s="83">
        <f ca="1">NOW()</f>
        <v>42454.547859606479</v>
      </c>
      <c r="F74" s="3"/>
      <c r="G74" s="35"/>
      <c r="I74" s="42"/>
      <c r="J74" s="65"/>
      <c r="K74" s="65"/>
      <c r="L74" s="65"/>
      <c r="M74" s="65"/>
      <c r="N74" s="66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S74" s="101" t="s">
        <v>120</v>
      </c>
      <c r="AT74" s="101"/>
      <c r="AU74" s="101"/>
      <c r="AV74" s="101"/>
      <c r="AW74" s="101"/>
      <c r="AX74" s="101"/>
      <c r="AY74" s="101"/>
      <c r="AZ74" s="101"/>
      <c r="BA74" s="61"/>
      <c r="BB74" s="102" t="s">
        <v>62</v>
      </c>
      <c r="BC74" s="102"/>
      <c r="BD74" s="102"/>
      <c r="BE74" s="102"/>
      <c r="BF74" s="102"/>
      <c r="BG74" s="102"/>
      <c r="BH74" s="102"/>
      <c r="BI74" s="102"/>
      <c r="BJ74" s="61"/>
      <c r="BK74" s="102" t="s">
        <v>110</v>
      </c>
      <c r="BL74" s="102"/>
      <c r="BM74" s="102"/>
      <c r="BN74" s="61"/>
      <c r="BO74" s="49" t="s">
        <v>1</v>
      </c>
      <c r="BP74" s="49"/>
      <c r="BQ74" s="49"/>
      <c r="BR74" s="56" t="s">
        <v>113</v>
      </c>
    </row>
    <row r="75" spans="1:70">
      <c r="A75" s="72"/>
      <c r="B75" s="40" t="s">
        <v>60</v>
      </c>
      <c r="C75" s="40" t="s">
        <v>61</v>
      </c>
      <c r="D75" s="40" t="s">
        <v>62</v>
      </c>
      <c r="E75" s="40" t="s">
        <v>63</v>
      </c>
      <c r="F75" s="3" t="s">
        <v>1</v>
      </c>
      <c r="G75" s="3" t="s">
        <v>2</v>
      </c>
      <c r="I75" s="3"/>
      <c r="J75" s="65"/>
      <c r="K75" s="65"/>
      <c r="L75" s="66"/>
      <c r="M75" s="65"/>
      <c r="N75" s="66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S75" s="48" t="s">
        <v>115</v>
      </c>
      <c r="AT75" s="74" t="s">
        <v>116</v>
      </c>
      <c r="AU75" s="48" t="s">
        <v>117</v>
      </c>
      <c r="AV75" s="48" t="s">
        <v>118</v>
      </c>
      <c r="AW75" s="48" t="s">
        <v>119</v>
      </c>
      <c r="AX75" s="48" t="s">
        <v>124</v>
      </c>
      <c r="AY75" s="48" t="s">
        <v>108</v>
      </c>
      <c r="AZ75" s="48" t="s">
        <v>98</v>
      </c>
      <c r="BA75" s="48"/>
      <c r="BB75" s="48" t="s">
        <v>103</v>
      </c>
      <c r="BC75" s="48" t="s">
        <v>104</v>
      </c>
      <c r="BD75" s="48" t="s">
        <v>105</v>
      </c>
      <c r="BE75" s="48" t="s">
        <v>106</v>
      </c>
      <c r="BF75" s="48" t="s">
        <v>107</v>
      </c>
      <c r="BG75" s="48" t="s">
        <v>124</v>
      </c>
      <c r="BH75" s="48" t="s">
        <v>108</v>
      </c>
      <c r="BI75" s="48" t="s">
        <v>98</v>
      </c>
      <c r="BJ75" s="48"/>
      <c r="BK75" s="49" t="s">
        <v>111</v>
      </c>
      <c r="BL75" s="49" t="s">
        <v>112</v>
      </c>
      <c r="BM75" s="70" t="s">
        <v>127</v>
      </c>
      <c r="BO75" s="48" t="s">
        <v>121</v>
      </c>
      <c r="BP75" s="48"/>
      <c r="BQ75" s="48"/>
      <c r="BR75" s="48" t="s">
        <v>122</v>
      </c>
    </row>
    <row r="76" spans="1:70">
      <c r="A76" s="86">
        <v>237</v>
      </c>
      <c r="B76" s="88" t="s">
        <v>25</v>
      </c>
      <c r="C76" s="93" t="s">
        <v>24</v>
      </c>
      <c r="D76" s="32" t="s">
        <v>54</v>
      </c>
      <c r="E76" s="79" t="s">
        <v>128</v>
      </c>
      <c r="F76" s="80">
        <f>BR76</f>
        <v>6.6790000000000003</v>
      </c>
      <c r="G76" s="94">
        <v>1</v>
      </c>
      <c r="I76" s="42"/>
      <c r="J76" s="65"/>
      <c r="K76" s="65"/>
      <c r="L76" s="67"/>
      <c r="M76" s="65"/>
      <c r="N76" s="66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S76" s="116">
        <v>5</v>
      </c>
      <c r="AT76" s="116">
        <v>5</v>
      </c>
      <c r="AU76" s="116">
        <v>4</v>
      </c>
      <c r="AV76" s="116">
        <v>5.5</v>
      </c>
      <c r="AW76" s="116">
        <v>5.5</v>
      </c>
      <c r="AX76" s="120">
        <v>5</v>
      </c>
      <c r="AY76" s="65"/>
      <c r="AZ76" s="71">
        <f>AX76</f>
        <v>5</v>
      </c>
      <c r="BB76" s="116">
        <v>6</v>
      </c>
      <c r="BC76" s="116">
        <v>5.5</v>
      </c>
      <c r="BD76" s="116">
        <v>4.2</v>
      </c>
      <c r="BE76" s="116">
        <v>5</v>
      </c>
      <c r="BF76" s="116">
        <v>7</v>
      </c>
      <c r="BG76" s="120">
        <v>5.54</v>
      </c>
      <c r="BH76" s="65"/>
      <c r="BI76" s="71">
        <f>BG76</f>
        <v>5.54</v>
      </c>
      <c r="BK76" s="111">
        <v>7.5</v>
      </c>
      <c r="BL76" s="116"/>
      <c r="BM76" s="71">
        <f>BK76</f>
        <v>7.5</v>
      </c>
      <c r="BO76" s="71">
        <f>(BM76*0.65)+(AZ76*0.25)+(BI76*0.1)</f>
        <v>6.6790000000000003</v>
      </c>
      <c r="BR76" s="71">
        <f>BO76</f>
        <v>6.6790000000000003</v>
      </c>
    </row>
    <row r="77" spans="1:70" ht="13.5" customHeight="1">
      <c r="A77" s="86">
        <v>239</v>
      </c>
      <c r="B77" s="88" t="s">
        <v>46</v>
      </c>
      <c r="C77" s="98" t="s">
        <v>43</v>
      </c>
      <c r="D77" s="99" t="s">
        <v>55</v>
      </c>
      <c r="E77" s="81" t="s">
        <v>69</v>
      </c>
      <c r="F77" s="80">
        <f>BR77</f>
        <v>6.5080000000000009</v>
      </c>
      <c r="G77" s="100">
        <v>2</v>
      </c>
      <c r="I77" s="42"/>
      <c r="J77" s="65"/>
      <c r="K77" s="65"/>
      <c r="L77" s="67"/>
      <c r="M77" s="65"/>
      <c r="N77" s="66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S77" s="116">
        <v>5</v>
      </c>
      <c r="AT77" s="116">
        <v>5.5</v>
      </c>
      <c r="AU77" s="116">
        <v>5</v>
      </c>
      <c r="AV77" s="116">
        <v>5.5</v>
      </c>
      <c r="AW77" s="116">
        <v>6.5</v>
      </c>
      <c r="AX77" s="120">
        <v>5.4</v>
      </c>
      <c r="AY77" s="65"/>
      <c r="AZ77" s="71">
        <f>AX77</f>
        <v>5.4</v>
      </c>
      <c r="BB77" s="116">
        <v>5.5</v>
      </c>
      <c r="BC77" s="116">
        <v>3.4</v>
      </c>
      <c r="BD77" s="116">
        <v>4</v>
      </c>
      <c r="BE77" s="116">
        <v>3</v>
      </c>
      <c r="BF77" s="116">
        <v>8</v>
      </c>
      <c r="BG77" s="120">
        <v>4.78</v>
      </c>
      <c r="BH77" s="65"/>
      <c r="BI77" s="71">
        <f>BG77</f>
        <v>4.78</v>
      </c>
      <c r="BK77" s="111">
        <v>7.2</v>
      </c>
      <c r="BL77" s="116"/>
      <c r="BM77" s="71">
        <f>BK77</f>
        <v>7.2</v>
      </c>
      <c r="BO77" s="71">
        <f>(BM77*0.65)+(AZ77*0.25)+(BI77*0.1)</f>
        <v>6.5080000000000009</v>
      </c>
      <c r="BR77" s="71">
        <f>BO77</f>
        <v>6.5080000000000009</v>
      </c>
    </row>
    <row r="78" spans="1:70" ht="13.5" customHeight="1">
      <c r="A78" s="86">
        <v>240</v>
      </c>
      <c r="B78" s="88" t="s">
        <v>22</v>
      </c>
      <c r="C78" s="93" t="s">
        <v>23</v>
      </c>
      <c r="D78" s="32" t="s">
        <v>34</v>
      </c>
      <c r="E78" s="32" t="s">
        <v>15</v>
      </c>
      <c r="F78" s="80">
        <f>BR78</f>
        <v>5.66</v>
      </c>
      <c r="G78" s="94">
        <v>3</v>
      </c>
      <c r="I78" s="42"/>
      <c r="J78" s="65"/>
      <c r="K78" s="65"/>
      <c r="L78" s="67"/>
      <c r="M78" s="65"/>
      <c r="N78" s="66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S78" s="116">
        <v>5</v>
      </c>
      <c r="AT78" s="116">
        <v>4</v>
      </c>
      <c r="AU78" s="116">
        <v>4.5</v>
      </c>
      <c r="AV78" s="116">
        <v>4</v>
      </c>
      <c r="AW78" s="116">
        <v>4</v>
      </c>
      <c r="AX78" s="120">
        <v>4.4000000000000004</v>
      </c>
      <c r="AY78" s="65"/>
      <c r="AZ78" s="71">
        <f>AX78</f>
        <v>4.4000000000000004</v>
      </c>
      <c r="BB78" s="116">
        <v>7</v>
      </c>
      <c r="BC78" s="116">
        <v>6</v>
      </c>
      <c r="BD78" s="116">
        <v>7</v>
      </c>
      <c r="BE78" s="116">
        <v>6</v>
      </c>
      <c r="BF78" s="116">
        <v>7</v>
      </c>
      <c r="BG78" s="120">
        <v>6.6</v>
      </c>
      <c r="BH78" s="65"/>
      <c r="BI78" s="71">
        <f>BG78</f>
        <v>6.6</v>
      </c>
      <c r="BK78" s="111">
        <v>6</v>
      </c>
      <c r="BL78" s="116"/>
      <c r="BM78" s="71">
        <f>BK78</f>
        <v>6</v>
      </c>
      <c r="BO78" s="71">
        <f>(BM78*0.65)+(AZ78*0.25)+(BI78*0.1)</f>
        <v>5.66</v>
      </c>
      <c r="BR78" s="71">
        <f>BO78</f>
        <v>5.66</v>
      </c>
    </row>
    <row r="79" spans="1:70">
      <c r="I79" s="42"/>
      <c r="J79" s="65"/>
      <c r="K79" s="65"/>
      <c r="L79" s="65"/>
      <c r="M79" s="65"/>
      <c r="N79" s="66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</row>
    <row r="80" spans="1:70">
      <c r="I80" s="42"/>
      <c r="J80" s="65"/>
      <c r="K80" s="65"/>
      <c r="L80" s="65"/>
      <c r="M80" s="65"/>
      <c r="N80" s="66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</row>
    <row r="81" spans="1:70" ht="15.75">
      <c r="A81" s="33" t="s">
        <v>10</v>
      </c>
      <c r="B81" s="33"/>
      <c r="C81" s="33"/>
      <c r="D81" s="33"/>
      <c r="E81" s="37"/>
      <c r="F81" s="33"/>
      <c r="G81" s="36">
        <v>11.3</v>
      </c>
      <c r="H81">
        <v>12.26</v>
      </c>
      <c r="I81" s="42"/>
      <c r="J81" s="65"/>
      <c r="K81" s="65"/>
      <c r="L81" s="65"/>
      <c r="M81" s="65"/>
      <c r="N81" s="66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</row>
    <row r="82" spans="1:70" ht="15.75">
      <c r="A82" s="47"/>
      <c r="B82" s="47"/>
      <c r="C82" s="47"/>
      <c r="D82" s="82" t="s">
        <v>129</v>
      </c>
      <c r="E82" s="83">
        <f ca="1">NOW()</f>
        <v>42454.547859606479</v>
      </c>
      <c r="F82" s="47"/>
      <c r="G82" s="36"/>
      <c r="I82" s="42"/>
      <c r="J82" s="65"/>
      <c r="K82" s="65"/>
      <c r="L82" s="65"/>
      <c r="M82" s="65"/>
      <c r="N82" s="66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S82" s="101" t="s">
        <v>120</v>
      </c>
      <c r="AT82" s="101"/>
      <c r="AU82" s="101"/>
      <c r="AV82" s="101"/>
      <c r="AW82" s="101"/>
      <c r="AX82" s="101"/>
      <c r="AY82" s="101"/>
      <c r="AZ82" s="101"/>
      <c r="BA82" s="61"/>
      <c r="BB82" s="102" t="s">
        <v>62</v>
      </c>
      <c r="BC82" s="102"/>
      <c r="BD82" s="102"/>
      <c r="BE82" s="102"/>
      <c r="BF82" s="102"/>
      <c r="BG82" s="102"/>
      <c r="BH82" s="102"/>
      <c r="BI82" s="102"/>
      <c r="BJ82" s="61"/>
      <c r="BK82" s="102" t="s">
        <v>110</v>
      </c>
      <c r="BL82" s="102"/>
      <c r="BM82" s="102"/>
      <c r="BN82" s="61"/>
      <c r="BO82" s="49" t="s">
        <v>1</v>
      </c>
      <c r="BP82" s="49"/>
      <c r="BQ82" s="49"/>
      <c r="BR82" s="56" t="s">
        <v>113</v>
      </c>
    </row>
    <row r="83" spans="1:70">
      <c r="A83" s="25"/>
      <c r="B83" s="40" t="s">
        <v>60</v>
      </c>
      <c r="C83" s="40" t="s">
        <v>61</v>
      </c>
      <c r="D83" s="40" t="s">
        <v>62</v>
      </c>
      <c r="E83" s="40" t="s">
        <v>63</v>
      </c>
      <c r="F83" s="3" t="s">
        <v>1</v>
      </c>
      <c r="G83" s="3" t="s">
        <v>2</v>
      </c>
      <c r="I83" s="3"/>
      <c r="J83" s="65"/>
      <c r="K83" s="65"/>
      <c r="L83" s="65"/>
      <c r="M83" s="65"/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S83" s="48" t="s">
        <v>115</v>
      </c>
      <c r="AT83" s="74" t="s">
        <v>116</v>
      </c>
      <c r="AU83" s="48" t="s">
        <v>117</v>
      </c>
      <c r="AV83" s="48" t="s">
        <v>118</v>
      </c>
      <c r="AW83" s="48" t="s">
        <v>119</v>
      </c>
      <c r="AX83" s="48" t="s">
        <v>124</v>
      </c>
      <c r="AY83" s="48" t="s">
        <v>108</v>
      </c>
      <c r="AZ83" s="48" t="s">
        <v>98</v>
      </c>
      <c r="BA83" s="48"/>
      <c r="BB83" s="48" t="s">
        <v>103</v>
      </c>
      <c r="BC83" s="48" t="s">
        <v>104</v>
      </c>
      <c r="BD83" s="48" t="s">
        <v>105</v>
      </c>
      <c r="BE83" s="48" t="s">
        <v>106</v>
      </c>
      <c r="BF83" s="48" t="s">
        <v>107</v>
      </c>
      <c r="BG83" s="48" t="s">
        <v>124</v>
      </c>
      <c r="BH83" s="48" t="s">
        <v>108</v>
      </c>
      <c r="BI83" s="48" t="s">
        <v>98</v>
      </c>
      <c r="BJ83" s="48"/>
      <c r="BK83" s="49" t="s">
        <v>111</v>
      </c>
      <c r="BL83" s="49" t="s">
        <v>112</v>
      </c>
      <c r="BM83" s="70" t="s">
        <v>127</v>
      </c>
      <c r="BO83" s="48" t="s">
        <v>121</v>
      </c>
      <c r="BP83" s="48"/>
      <c r="BQ83" s="48"/>
      <c r="BR83" s="48" t="s">
        <v>122</v>
      </c>
    </row>
    <row r="84" spans="1:70">
      <c r="A84" s="78">
        <v>228</v>
      </c>
      <c r="B84" s="79" t="s">
        <v>30</v>
      </c>
      <c r="C84" s="79" t="s">
        <v>23</v>
      </c>
      <c r="D84" s="79" t="s">
        <v>53</v>
      </c>
      <c r="E84" s="79" t="s">
        <v>64</v>
      </c>
      <c r="F84" s="80">
        <f t="shared" ref="F84" si="5">BR84</f>
        <v>6.254999999999999</v>
      </c>
      <c r="G84" s="79">
        <v>1</v>
      </c>
      <c r="H84" s="8"/>
      <c r="I84" s="64"/>
      <c r="J84" s="65"/>
      <c r="K84" s="65"/>
      <c r="L84" s="65"/>
      <c r="M84" s="65"/>
      <c r="N84" s="66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S84" s="116">
        <v>6</v>
      </c>
      <c r="AT84" s="116">
        <v>6</v>
      </c>
      <c r="AU84" s="116">
        <v>5</v>
      </c>
      <c r="AV84" s="116">
        <v>6</v>
      </c>
      <c r="AW84" s="116">
        <v>6</v>
      </c>
      <c r="AX84" s="111">
        <v>5.8</v>
      </c>
      <c r="AY84" s="65"/>
      <c r="AZ84" s="71">
        <f t="shared" ref="AZ84" si="6">AX84</f>
        <v>5.8</v>
      </c>
      <c r="BB84" s="116">
        <v>7.8</v>
      </c>
      <c r="BC84" s="116">
        <v>7.8</v>
      </c>
      <c r="BD84" s="116">
        <v>8.1999999999999993</v>
      </c>
      <c r="BE84" s="116">
        <v>8</v>
      </c>
      <c r="BF84" s="116">
        <v>6</v>
      </c>
      <c r="BG84" s="111">
        <v>7.56</v>
      </c>
      <c r="BH84" s="65"/>
      <c r="BI84" s="71">
        <f t="shared" ref="BI84" si="7">BG84</f>
        <v>7.56</v>
      </c>
      <c r="BK84" s="111">
        <v>7.3</v>
      </c>
      <c r="BL84" s="111">
        <v>2.4</v>
      </c>
      <c r="BM84" s="71">
        <f t="shared" ref="BM84" si="8">(0.7*BK84)+(0.3*BL84)</f>
        <v>5.8299999999999992</v>
      </c>
      <c r="BO84" s="71">
        <f t="shared" ref="BO84" si="9">(BM84*0.5)+(AZ84*0.25)+(BI84*0.25)</f>
        <v>6.254999999999999</v>
      </c>
      <c r="BP84" s="2"/>
      <c r="BQ84" s="2"/>
      <c r="BR84" s="71">
        <f t="shared" ref="BR84" si="10">BO84</f>
        <v>6.254999999999999</v>
      </c>
    </row>
    <row r="85" spans="1:70">
      <c r="A85" s="21"/>
      <c r="B85" s="8"/>
      <c r="C85" s="8"/>
      <c r="D85" s="8"/>
      <c r="E85" s="8"/>
      <c r="F85" s="8"/>
      <c r="G85" s="8"/>
      <c r="I85" s="42"/>
      <c r="BB85" s="111"/>
      <c r="BC85" s="111"/>
      <c r="BD85" s="111"/>
      <c r="BE85" s="111"/>
      <c r="BF85" s="111"/>
      <c r="BG85" s="111"/>
    </row>
    <row r="86" spans="1:70">
      <c r="A86" s="104"/>
      <c r="B86" s="104"/>
      <c r="C86" s="104"/>
      <c r="D86" s="8"/>
      <c r="E86" s="8"/>
      <c r="F86" s="8"/>
      <c r="G86" s="8"/>
      <c r="I86" s="42"/>
    </row>
    <row r="87" spans="1:70">
      <c r="I87" s="42"/>
    </row>
    <row r="88" spans="1:70" ht="15.75">
      <c r="A88" s="103" t="s">
        <v>12</v>
      </c>
      <c r="B88" s="103"/>
      <c r="G88">
        <v>11.45</v>
      </c>
      <c r="I88" s="42"/>
    </row>
    <row r="89" spans="1:70">
      <c r="I89" s="3"/>
    </row>
    <row r="90" spans="1:70">
      <c r="I90" s="3"/>
    </row>
  </sheetData>
  <sortState ref="A76:BR78">
    <sortCondition descending="1" ref="F76:F78"/>
  </sortState>
  <mergeCells count="50">
    <mergeCell ref="U21:AD21"/>
    <mergeCell ref="U35:AD35"/>
    <mergeCell ref="AS5:BO5"/>
    <mergeCell ref="A3:G3"/>
    <mergeCell ref="U22:AD22"/>
    <mergeCell ref="J5:AP5"/>
    <mergeCell ref="AG15:AN15"/>
    <mergeCell ref="BK15:BM15"/>
    <mergeCell ref="AS15:AZ15"/>
    <mergeCell ref="BB15:BI15"/>
    <mergeCell ref="U15:AD15"/>
    <mergeCell ref="A5:G5"/>
    <mergeCell ref="A7:G7"/>
    <mergeCell ref="A9:G9"/>
    <mergeCell ref="A88:B88"/>
    <mergeCell ref="A86:C86"/>
    <mergeCell ref="J15:S15"/>
    <mergeCell ref="J21:S21"/>
    <mergeCell ref="J35:S35"/>
    <mergeCell ref="J46:S46"/>
    <mergeCell ref="J36:S36"/>
    <mergeCell ref="J47:S47"/>
    <mergeCell ref="J22:S22"/>
    <mergeCell ref="U47:AD47"/>
    <mergeCell ref="AG22:AN22"/>
    <mergeCell ref="AS22:AZ22"/>
    <mergeCell ref="BB22:BI22"/>
    <mergeCell ref="BK22:BM22"/>
    <mergeCell ref="AG36:AN36"/>
    <mergeCell ref="AS36:AZ36"/>
    <mergeCell ref="BB36:BI36"/>
    <mergeCell ref="BK36:BM36"/>
    <mergeCell ref="AG47:AN47"/>
    <mergeCell ref="AS47:AZ47"/>
    <mergeCell ref="BB47:BI47"/>
    <mergeCell ref="BK47:BM47"/>
    <mergeCell ref="U46:AD46"/>
    <mergeCell ref="U36:AD36"/>
    <mergeCell ref="AS58:AZ58"/>
    <mergeCell ref="BB58:BI58"/>
    <mergeCell ref="BK58:BM58"/>
    <mergeCell ref="AS68:AZ68"/>
    <mergeCell ref="BB68:BI68"/>
    <mergeCell ref="BK68:BM68"/>
    <mergeCell ref="AS74:AZ74"/>
    <mergeCell ref="BB74:BI74"/>
    <mergeCell ref="BK74:BM74"/>
    <mergeCell ref="AS82:AZ82"/>
    <mergeCell ref="BB82:BI82"/>
    <mergeCell ref="BK82:BM82"/>
  </mergeCells>
  <phoneticPr fontId="3" type="noConversion"/>
  <hyperlinks>
    <hyperlink ref="AT16" r:id="rId1" display="C@"/>
    <hyperlink ref="AT23" r:id="rId2" display="C@"/>
    <hyperlink ref="AT37" r:id="rId3" display="C@"/>
    <hyperlink ref="AT48" r:id="rId4" display="C@"/>
    <hyperlink ref="AT59" r:id="rId5" display="C@"/>
    <hyperlink ref="AT69" r:id="rId6" display="C@"/>
    <hyperlink ref="AT75" r:id="rId7" display="C@"/>
    <hyperlink ref="AT83" r:id="rId8" display="C@"/>
  </hyperlinks>
  <pageMargins left="0.74803149606299202" right="0.74803149606299202" top="0.98425196850393704" bottom="0.98425196850393704" header="0.511811023622047" footer="0.511811023622047"/>
  <pageSetup paperSize="9" scale="95" orientation="landscape" horizontalDpi="4294967293" verticalDpi="4294967293" r:id="rId9"/>
  <headerFooter alignWithMargins="0"/>
  <colBreaks count="1" manualBreakCount="1">
    <brk id="7" min="44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>
      <selection activeCell="G22" sqref="G22"/>
    </sheetView>
  </sheetViews>
  <sheetFormatPr defaultRowHeight="12.75"/>
  <sheetData>
    <row r="1" spans="1:4">
      <c r="A1" s="1" t="s">
        <v>76</v>
      </c>
    </row>
    <row r="5" spans="1:4">
      <c r="A5" s="1" t="s">
        <v>77</v>
      </c>
      <c r="D5">
        <v>16</v>
      </c>
    </row>
    <row r="6" spans="1:4">
      <c r="A6" s="1" t="s">
        <v>78</v>
      </c>
      <c r="D6">
        <v>14</v>
      </c>
    </row>
    <row r="7" spans="1:4">
      <c r="A7" s="1" t="s">
        <v>79</v>
      </c>
      <c r="D7">
        <v>6</v>
      </c>
    </row>
    <row r="8" spans="1:4">
      <c r="A8" s="1" t="s">
        <v>80</v>
      </c>
      <c r="D8">
        <v>9</v>
      </c>
    </row>
    <row r="9" spans="1:4">
      <c r="A9" s="1" t="s">
        <v>81</v>
      </c>
      <c r="D9">
        <v>3</v>
      </c>
    </row>
    <row r="10" spans="1:4">
      <c r="A10" s="1" t="s">
        <v>82</v>
      </c>
      <c r="D10">
        <v>12</v>
      </c>
    </row>
    <row r="11" spans="1:4">
      <c r="A11" s="1" t="s">
        <v>83</v>
      </c>
      <c r="D11">
        <v>8</v>
      </c>
    </row>
    <row r="12" spans="1:4">
      <c r="A12" s="1" t="s">
        <v>84</v>
      </c>
      <c r="D12">
        <v>4</v>
      </c>
    </row>
    <row r="13" spans="1:4">
      <c r="A13" s="1" t="s">
        <v>85</v>
      </c>
      <c r="D13">
        <v>3</v>
      </c>
    </row>
    <row r="14" spans="1:4">
      <c r="A14" s="1" t="s">
        <v>86</v>
      </c>
      <c r="D14">
        <v>7</v>
      </c>
    </row>
    <row r="15" spans="1:4">
      <c r="A15" s="1" t="s">
        <v>55</v>
      </c>
      <c r="D15">
        <v>6</v>
      </c>
    </row>
    <row r="16" spans="1:4">
      <c r="A16" s="1" t="s">
        <v>87</v>
      </c>
      <c r="D16" s="1" t="s">
        <v>88</v>
      </c>
    </row>
  </sheetData>
  <phoneticPr fontId="3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Draw</vt:lpstr>
      <vt:lpstr>Horse Points</vt:lpstr>
      <vt:lpstr>Sheet3</vt:lpstr>
      <vt:lpstr>Draw!Print_Area</vt:lpstr>
      <vt:lpstr>Draw!Print_Titles</vt:lpstr>
    </vt:vector>
  </TitlesOfParts>
  <Company>MTA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Denby</dc:creator>
  <cp:lastModifiedBy>Finance</cp:lastModifiedBy>
  <cp:lastPrinted>2016-03-25T01:27:06Z</cp:lastPrinted>
  <dcterms:created xsi:type="dcterms:W3CDTF">2009-02-03T07:10:02Z</dcterms:created>
  <dcterms:modified xsi:type="dcterms:W3CDTF">2016-03-25T02:10:04Z</dcterms:modified>
</cp:coreProperties>
</file>