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5200" windowHeight="11016" firstSheet="14" activeTab="20"/>
  </bookViews>
  <sheets>
    <sheet name="Class 20 " sheetId="1" r:id="rId1"/>
    <sheet name="Class 1 Open Female" sheetId="39" r:id="rId2"/>
    <sheet name="Class 2 Open Male" sheetId="40" r:id="rId3"/>
    <sheet name="Class 21" sheetId="31" r:id="rId4"/>
    <sheet name="Class 9" sheetId="3" r:id="rId5"/>
    <sheet name="Class 3 Advanced" sheetId="6" r:id="rId6"/>
    <sheet name="Class 17 Squad Intermdiate" sheetId="9" r:id="rId7"/>
    <sheet name="Class 18" sheetId="30" r:id="rId8"/>
    <sheet name=" Class 22 PDD A" sheetId="23" r:id="rId9"/>
    <sheet name="Class 23" sheetId="24" r:id="rId10"/>
    <sheet name="Class 24" sheetId="14" r:id="rId11"/>
    <sheet name="Class 11" sheetId="32" r:id="rId12"/>
    <sheet name="Class 8 Div 1" sheetId="15" r:id="rId13"/>
    <sheet name="Class 8 Div 2" sheetId="34" r:id="rId14"/>
    <sheet name="Class 8 Div 3" sheetId="35" r:id="rId15"/>
    <sheet name=" Novice Class 6" sheetId="5" r:id="rId16"/>
    <sheet name="Class 5" sheetId="16" r:id="rId17"/>
    <sheet name="Class 7 Pre novice" sheetId="17" r:id="rId18"/>
    <sheet name="Class 13" sheetId="26" r:id="rId19"/>
    <sheet name="Class 13 Div 2" sheetId="38" r:id="rId20"/>
    <sheet name="Class 12" sheetId="21" r:id="rId21"/>
  </sheets>
  <definedNames>
    <definedName name="_xlnm.Print_Area" localSheetId="8">' Class 22 PDD A'!$P$6:$T$15</definedName>
    <definedName name="_xlnm.Print_Area" localSheetId="15">' Novice Class 6'!$BH$6:$BL$15</definedName>
    <definedName name="_xlnm.Print_Area" localSheetId="20">'Class 12'!$U$6:$Y$14</definedName>
    <definedName name="_xlnm.Print_Area" localSheetId="18">'Class 13'!$U$6:$Y$24</definedName>
    <definedName name="_xlnm.Print_Area" localSheetId="6">'Class 17 Squad Intermdiate'!$BH$6:$BL$15</definedName>
    <definedName name="_xlnm.Print_Area" localSheetId="0">'Class 20 '!$BK$6:$BO$21</definedName>
    <definedName name="_xlnm.Print_Area" localSheetId="9">'Class 23'!$P$6:$T$12</definedName>
    <definedName name="_xlnm.Print_Area" localSheetId="10">'Class 24'!$S$7:$W$22</definedName>
    <definedName name="_xlnm.Print_Area" localSheetId="5">'Class 3 Advanced'!$BQ$6:$BU$14</definedName>
    <definedName name="_xlnm.Print_Area" localSheetId="16">'Class 5'!$BH$6:$BL$12</definedName>
    <definedName name="_xlnm.Print_Area" localSheetId="17">'Class 7 Pre novice'!$BK$6:$BO$13</definedName>
    <definedName name="_xlnm.Print_Area" localSheetId="12">'Class 8 Div 1'!$BK$6:$BO$19</definedName>
    <definedName name="_xlnm.Print_Area" localSheetId="4">'Class 9'!#REF!</definedName>
    <definedName name="_xlnm.Print_Titles" localSheetId="8">' Class 22 PDD A'!$A:$C,' Class 22 PDD A'!$1:$6</definedName>
    <definedName name="_xlnm.Print_Titles" localSheetId="15">' Novice Class 6'!$A:$E,' Novice Class 6'!$1:$6</definedName>
    <definedName name="_xlnm.Print_Titles" localSheetId="20">'Class 12'!$A:$E,'Class 12'!$1:$8</definedName>
    <definedName name="_xlnm.Print_Titles" localSheetId="18">'Class 13'!$A:$E,'Class 13'!$1:$6</definedName>
    <definedName name="_xlnm.Print_Titles" localSheetId="6">'Class 17 Squad Intermdiate'!$A:$E,'Class 17 Squad Intermdiate'!$1:$6</definedName>
    <definedName name="_xlnm.Print_Titles" localSheetId="0">'Class 20 '!$A:$E,'Class 20 '!$1:$6</definedName>
    <definedName name="_xlnm.Print_Titles" localSheetId="9">'Class 23'!$A:$C,'Class 23'!$1:$6</definedName>
    <definedName name="_xlnm.Print_Titles" localSheetId="10">'Class 24'!$A:$C,'Class 24'!$1:$6</definedName>
    <definedName name="_xlnm.Print_Titles" localSheetId="5">'Class 3 Advanced'!$A:$E,'Class 3 Advanced'!$1:$6</definedName>
    <definedName name="_xlnm.Print_Titles" localSheetId="16">'Class 5'!$A:$E,'Class 5'!$1:$6</definedName>
    <definedName name="_xlnm.Print_Titles" localSheetId="17">'Class 7 Pre novice'!$A:$E,'Class 7 Pre novice'!$1:$6</definedName>
    <definedName name="_xlnm.Print_Titles" localSheetId="12">'Class 8 Div 1'!$A:$E,'Class 8 Div 1'!$1:$6</definedName>
    <definedName name="_xlnm.Print_Titles" localSheetId="4">'Class 9'!$A:$E,'Class 9'!$1:$6</definedName>
  </definedNames>
  <calcPr calcId="145621"/>
</workbook>
</file>

<file path=xl/calcChain.xml><?xml version="1.0" encoding="utf-8"?>
<calcChain xmlns="http://schemas.openxmlformats.org/spreadsheetml/2006/main">
  <c r="BN13" i="31" l="1"/>
  <c r="BL13" i="31"/>
  <c r="BK13" i="31"/>
  <c r="AP13" i="31"/>
  <c r="AO13" i="31"/>
  <c r="AJ13" i="31"/>
  <c r="AH13" i="31"/>
  <c r="AG8" i="31"/>
  <c r="AG9" i="31"/>
  <c r="AG10" i="31"/>
  <c r="AG11" i="31"/>
  <c r="AG12" i="31"/>
  <c r="AG7" i="31"/>
  <c r="AG13" i="31"/>
  <c r="W13" i="31"/>
  <c r="V13" i="31"/>
  <c r="O13" i="31"/>
  <c r="Q13" i="31"/>
  <c r="Q20" i="1"/>
  <c r="N13" i="31"/>
  <c r="N7" i="31"/>
  <c r="N8" i="31"/>
  <c r="N9" i="31"/>
  <c r="N10" i="31"/>
  <c r="N11" i="31"/>
  <c r="N12" i="31"/>
  <c r="N7" i="1"/>
  <c r="N8" i="1"/>
  <c r="N9" i="1"/>
  <c r="N10" i="1"/>
  <c r="N11" i="1"/>
  <c r="N12" i="1"/>
  <c r="N10" i="35"/>
  <c r="O10" i="35"/>
  <c r="Q10" i="35"/>
  <c r="V10" i="35"/>
  <c r="W10" i="35"/>
  <c r="BK10" i="35"/>
  <c r="AG10" i="35"/>
  <c r="AH10" i="35"/>
  <c r="AJ10" i="35"/>
  <c r="AO10" i="35"/>
  <c r="AP10" i="35"/>
  <c r="BL10" i="35"/>
  <c r="BM10" i="35"/>
  <c r="DV9" i="6"/>
  <c r="DW9" i="6"/>
  <c r="DY9" i="6"/>
  <c r="ED9" i="6"/>
  <c r="EF9" i="6"/>
  <c r="EG9" i="6"/>
  <c r="EK9" i="6"/>
  <c r="DV10" i="6"/>
  <c r="DW10" i="6"/>
  <c r="DY10" i="6"/>
  <c r="ED10" i="6"/>
  <c r="EF10" i="6"/>
  <c r="EG10" i="6"/>
  <c r="EK10" i="6"/>
  <c r="DV8" i="6"/>
  <c r="DW8" i="6"/>
  <c r="DY8" i="6"/>
  <c r="ED8" i="6"/>
  <c r="EF8" i="6"/>
  <c r="EG8" i="6"/>
  <c r="EK8" i="6"/>
  <c r="DV11" i="6"/>
  <c r="DW11" i="6"/>
  <c r="DY11" i="6"/>
  <c r="ED11" i="6"/>
  <c r="EF11" i="6"/>
  <c r="EG11" i="6"/>
  <c r="EK11" i="6"/>
  <c r="DV13" i="6"/>
  <c r="DW13" i="6"/>
  <c r="DY13" i="6"/>
  <c r="ED13" i="6"/>
  <c r="EF13" i="6"/>
  <c r="EG13" i="6"/>
  <c r="EK13" i="6"/>
  <c r="DV12" i="6"/>
  <c r="DW12" i="6"/>
  <c r="DY12" i="6"/>
  <c r="ED12" i="6"/>
  <c r="EF12" i="6"/>
  <c r="EG12" i="6"/>
  <c r="EK12" i="6"/>
  <c r="DV14" i="6"/>
  <c r="DW14" i="6"/>
  <c r="DY14" i="6"/>
  <c r="ED14" i="6"/>
  <c r="EF14" i="6"/>
  <c r="EG14" i="6"/>
  <c r="EK14" i="6"/>
  <c r="DV7" i="6"/>
  <c r="DW7" i="6"/>
  <c r="DY7" i="6"/>
  <c r="ED7" i="6"/>
  <c r="EF7" i="6"/>
  <c r="EG7" i="6"/>
  <c r="EK7" i="6"/>
  <c r="N11" i="6"/>
  <c r="O11" i="6"/>
  <c r="Q11" i="6"/>
  <c r="V11" i="6"/>
  <c r="X11" i="6"/>
  <c r="Y11" i="6"/>
  <c r="BQ11" i="6"/>
  <c r="AI11" i="6"/>
  <c r="AJ11" i="6"/>
  <c r="AL11" i="6"/>
  <c r="AQ11" i="6"/>
  <c r="AS11" i="6"/>
  <c r="AT11" i="6"/>
  <c r="BR11" i="6"/>
  <c r="BD11" i="6"/>
  <c r="BE11" i="6"/>
  <c r="BG11" i="6"/>
  <c r="BL11" i="6"/>
  <c r="BN11" i="6"/>
  <c r="BO11" i="6"/>
  <c r="BS11" i="6"/>
  <c r="BT11" i="6"/>
  <c r="EQ11" i="6"/>
  <c r="DA11" i="6"/>
  <c r="DB11" i="6"/>
  <c r="DD11" i="6"/>
  <c r="DI11" i="6"/>
  <c r="DK11" i="6"/>
  <c r="DL11" i="6"/>
  <c r="EJ11" i="6"/>
  <c r="CF11" i="6"/>
  <c r="CG11" i="6"/>
  <c r="CI11" i="6"/>
  <c r="CN11" i="6"/>
  <c r="CP11" i="6"/>
  <c r="CQ11" i="6"/>
  <c r="EI11" i="6"/>
  <c r="EL11" i="6"/>
  <c r="ER11" i="6"/>
  <c r="ES11" i="6"/>
  <c r="N13" i="6"/>
  <c r="O13" i="6"/>
  <c r="Q13" i="6"/>
  <c r="V13" i="6"/>
  <c r="X13" i="6"/>
  <c r="Y13" i="6"/>
  <c r="BQ13" i="6"/>
  <c r="AI13" i="6"/>
  <c r="AJ13" i="6"/>
  <c r="AL13" i="6"/>
  <c r="AQ13" i="6"/>
  <c r="AS13" i="6"/>
  <c r="AT13" i="6"/>
  <c r="BR13" i="6"/>
  <c r="BD13" i="6"/>
  <c r="BE13" i="6"/>
  <c r="BG13" i="6"/>
  <c r="BL13" i="6"/>
  <c r="BN13" i="6"/>
  <c r="BO13" i="6"/>
  <c r="BS13" i="6"/>
  <c r="BT13" i="6"/>
  <c r="EQ13" i="6"/>
  <c r="CF13" i="6"/>
  <c r="CG13" i="6"/>
  <c r="CI13" i="6"/>
  <c r="CN13" i="6"/>
  <c r="CP13" i="6"/>
  <c r="CQ13" i="6"/>
  <c r="EI13" i="6"/>
  <c r="DA13" i="6"/>
  <c r="DB13" i="6"/>
  <c r="DD13" i="6"/>
  <c r="DI13" i="6"/>
  <c r="DK13" i="6"/>
  <c r="DL13" i="6"/>
  <c r="EJ13" i="6"/>
  <c r="EL13" i="6"/>
  <c r="ER13" i="6"/>
  <c r="ES13" i="6"/>
  <c r="N12" i="6"/>
  <c r="O12" i="6"/>
  <c r="Q12" i="6"/>
  <c r="V12" i="6"/>
  <c r="X12" i="6"/>
  <c r="Y12" i="6"/>
  <c r="BQ12" i="6"/>
  <c r="AI12" i="6"/>
  <c r="AJ12" i="6"/>
  <c r="AL12" i="6"/>
  <c r="AQ12" i="6"/>
  <c r="AS12" i="6"/>
  <c r="AT12" i="6"/>
  <c r="BR12" i="6"/>
  <c r="BD12" i="6"/>
  <c r="BE12" i="6"/>
  <c r="BG12" i="6"/>
  <c r="BL12" i="6"/>
  <c r="BN12" i="6"/>
  <c r="BO12" i="6"/>
  <c r="BS12" i="6"/>
  <c r="BT12" i="6"/>
  <c r="EQ12" i="6"/>
  <c r="CF12" i="6"/>
  <c r="CG12" i="6"/>
  <c r="CI12" i="6"/>
  <c r="CN12" i="6"/>
  <c r="CP12" i="6"/>
  <c r="CQ12" i="6"/>
  <c r="EI12" i="6"/>
  <c r="DA12" i="6"/>
  <c r="DB12" i="6"/>
  <c r="DD12" i="6"/>
  <c r="DI12" i="6"/>
  <c r="DK12" i="6"/>
  <c r="DL12" i="6"/>
  <c r="EJ12" i="6"/>
  <c r="EL12" i="6"/>
  <c r="ER12" i="6"/>
  <c r="ES12" i="6"/>
  <c r="N14" i="6"/>
  <c r="O14" i="6"/>
  <c r="Q14" i="6"/>
  <c r="V14" i="6"/>
  <c r="X14" i="6"/>
  <c r="Y14" i="6"/>
  <c r="BQ14" i="6"/>
  <c r="AI14" i="6"/>
  <c r="AJ14" i="6"/>
  <c r="AL14" i="6"/>
  <c r="AQ14" i="6"/>
  <c r="AS14" i="6"/>
  <c r="AT14" i="6"/>
  <c r="BR14" i="6"/>
  <c r="BD14" i="6"/>
  <c r="BE14" i="6"/>
  <c r="BG14" i="6"/>
  <c r="BL14" i="6"/>
  <c r="BN14" i="6"/>
  <c r="BO14" i="6"/>
  <c r="BS14" i="6"/>
  <c r="BT14" i="6"/>
  <c r="EQ14" i="6"/>
  <c r="CF14" i="6"/>
  <c r="CG14" i="6"/>
  <c r="CI14" i="6"/>
  <c r="CN14" i="6"/>
  <c r="CP14" i="6"/>
  <c r="CQ14" i="6"/>
  <c r="EI14" i="6"/>
  <c r="DA14" i="6"/>
  <c r="DB14" i="6"/>
  <c r="DD14" i="6"/>
  <c r="DI14" i="6"/>
  <c r="DK14" i="6"/>
  <c r="DL14" i="6"/>
  <c r="EJ14" i="6"/>
  <c r="EL14" i="6"/>
  <c r="ER14" i="6"/>
  <c r="ES14" i="6"/>
  <c r="BM8" i="39"/>
  <c r="AC8" i="39"/>
  <c r="T28" i="24"/>
  <c r="S30" i="24"/>
  <c r="S28" i="24"/>
  <c r="S26" i="24"/>
  <c r="S24" i="24"/>
  <c r="S22" i="24"/>
  <c r="S20" i="24"/>
  <c r="S18" i="24"/>
  <c r="S16" i="24"/>
  <c r="S14" i="24"/>
  <c r="S12" i="24"/>
  <c r="S10" i="24"/>
  <c r="S8" i="24"/>
  <c r="T8" i="23"/>
  <c r="T10" i="23"/>
  <c r="S12" i="23"/>
  <c r="S14" i="23"/>
  <c r="S16" i="23"/>
  <c r="S18" i="23"/>
  <c r="S20" i="23"/>
  <c r="S8" i="23"/>
  <c r="S10" i="23"/>
  <c r="I10" i="21"/>
  <c r="BD10" i="6"/>
  <c r="BE10" i="6"/>
  <c r="BG10" i="6"/>
  <c r="BL10" i="6"/>
  <c r="BN10" i="6"/>
  <c r="BO10" i="6"/>
  <c r="BS10" i="6"/>
  <c r="BD7" i="6"/>
  <c r="BE7" i="6"/>
  <c r="BG7" i="6"/>
  <c r="BL7" i="6"/>
  <c r="BN7" i="6"/>
  <c r="BO7" i="6"/>
  <c r="BS7" i="6"/>
  <c r="BD9" i="6"/>
  <c r="BE9" i="6"/>
  <c r="BG9" i="6"/>
  <c r="BL9" i="6"/>
  <c r="BN9" i="6"/>
  <c r="BO9" i="6"/>
  <c r="BS9" i="6"/>
  <c r="BD8" i="6"/>
  <c r="BE8" i="6"/>
  <c r="BG8" i="6"/>
  <c r="BL8" i="6"/>
  <c r="BN8" i="6"/>
  <c r="BO8" i="6"/>
  <c r="BS8" i="6"/>
  <c r="AE11" i="5"/>
  <c r="AG7" i="17"/>
  <c r="AH7" i="17"/>
  <c r="AJ7" i="17"/>
  <c r="AO7" i="17"/>
  <c r="AP7" i="17"/>
  <c r="BL7" i="17"/>
  <c r="N11" i="34"/>
  <c r="O11" i="34"/>
  <c r="Q11" i="34"/>
  <c r="V11" i="34"/>
  <c r="W11" i="34"/>
  <c r="BK11" i="34"/>
  <c r="AG11" i="34"/>
  <c r="AH11" i="34"/>
  <c r="AJ11" i="34"/>
  <c r="AO11" i="34"/>
  <c r="AP11" i="34"/>
  <c r="BL11" i="34"/>
  <c r="BN11" i="34"/>
  <c r="AO12" i="34"/>
  <c r="V14" i="34"/>
  <c r="G14" i="14"/>
  <c r="S14" i="14"/>
  <c r="L14" i="14"/>
  <c r="T14" i="14"/>
  <c r="V14" i="14"/>
  <c r="G21" i="14"/>
  <c r="S21" i="14"/>
  <c r="L21" i="14"/>
  <c r="T21" i="14"/>
  <c r="V21" i="14"/>
  <c r="AZ10" i="35"/>
  <c r="BA10" i="35"/>
  <c r="BC10" i="35"/>
  <c r="BH10" i="35"/>
  <c r="BI10" i="35"/>
  <c r="AZ11" i="34"/>
  <c r="BA11" i="34"/>
  <c r="BC11" i="34"/>
  <c r="BH11" i="34"/>
  <c r="BI11" i="34"/>
  <c r="AJ8" i="39"/>
  <c r="AM8" i="39"/>
  <c r="EB8" i="39"/>
  <c r="BT8" i="39"/>
  <c r="BW8" i="39"/>
  <c r="EC8" i="39"/>
  <c r="DD8" i="39"/>
  <c r="DG8" i="39"/>
  <c r="ED8" i="39"/>
  <c r="EE8" i="39"/>
  <c r="AJ7" i="39"/>
  <c r="AM7" i="39"/>
  <c r="EB7" i="39"/>
  <c r="BT7" i="39"/>
  <c r="BW7" i="39"/>
  <c r="EC7" i="39"/>
  <c r="DD7" i="39"/>
  <c r="DG7" i="39"/>
  <c r="ED7" i="39"/>
  <c r="EE7" i="39"/>
  <c r="X8" i="39"/>
  <c r="Y8" i="39"/>
  <c r="AE8" i="39"/>
  <c r="AF8" i="39"/>
  <c r="DV8" i="39"/>
  <c r="BH8" i="39"/>
  <c r="BI8" i="39"/>
  <c r="BO8" i="39"/>
  <c r="BP8" i="39"/>
  <c r="DW8" i="39"/>
  <c r="CR8" i="39"/>
  <c r="CS8" i="39"/>
  <c r="CW8" i="39"/>
  <c r="CY8" i="39"/>
  <c r="CZ8" i="39"/>
  <c r="DX8" i="39"/>
  <c r="DY8" i="39"/>
  <c r="X7" i="39"/>
  <c r="Y7" i="39"/>
  <c r="AC7" i="39"/>
  <c r="AE7" i="39"/>
  <c r="AF7" i="39"/>
  <c r="DV7" i="39"/>
  <c r="BH7" i="39"/>
  <c r="BI7" i="39"/>
  <c r="BM7" i="39"/>
  <c r="BO7" i="39"/>
  <c r="BP7" i="39"/>
  <c r="DW7" i="39"/>
  <c r="CR7" i="39"/>
  <c r="CS7" i="39"/>
  <c r="CW7" i="39"/>
  <c r="CY7" i="39"/>
  <c r="CZ7" i="39"/>
  <c r="DX7" i="39"/>
  <c r="DY7" i="39"/>
  <c r="N8" i="39"/>
  <c r="O8" i="39"/>
  <c r="Q8" i="39"/>
  <c r="DP8" i="39"/>
  <c r="AX8" i="39"/>
  <c r="AY8" i="39"/>
  <c r="BA8" i="39"/>
  <c r="DQ8" i="39"/>
  <c r="CH8" i="39"/>
  <c r="CI8" i="39"/>
  <c r="CK8" i="39"/>
  <c r="DR8" i="39"/>
  <c r="DS8" i="39"/>
  <c r="AX7" i="39"/>
  <c r="AY7" i="39"/>
  <c r="BA7" i="39"/>
  <c r="DQ7" i="39"/>
  <c r="N7" i="39"/>
  <c r="O7" i="39"/>
  <c r="Q7" i="39"/>
  <c r="DP7" i="39"/>
  <c r="CH7" i="39"/>
  <c r="CI7" i="39"/>
  <c r="CK7" i="39"/>
  <c r="DR7" i="39"/>
  <c r="DS7" i="39"/>
  <c r="AN8" i="39"/>
  <c r="DJ8" i="39"/>
  <c r="BX8" i="39"/>
  <c r="DK8" i="39"/>
  <c r="DH8" i="39"/>
  <c r="DL8" i="39"/>
  <c r="DM8" i="39"/>
  <c r="BX7" i="39"/>
  <c r="DK7" i="39"/>
  <c r="AN7" i="39"/>
  <c r="DJ7" i="39"/>
  <c r="DH7" i="39"/>
  <c r="DL7" i="39"/>
  <c r="DM7" i="39"/>
  <c r="AJ7" i="40"/>
  <c r="AM7" i="40"/>
  <c r="EB7" i="40"/>
  <c r="BT7" i="40"/>
  <c r="BW7" i="40"/>
  <c r="EC7" i="40"/>
  <c r="DD7" i="40"/>
  <c r="DG7" i="40"/>
  <c r="ED7" i="40"/>
  <c r="EE7" i="40"/>
  <c r="EF7" i="40"/>
  <c r="X7" i="40"/>
  <c r="Y7" i="40"/>
  <c r="AC7" i="40"/>
  <c r="AE7" i="40"/>
  <c r="AF7" i="40"/>
  <c r="DV7" i="40"/>
  <c r="BH7" i="40"/>
  <c r="BI7" i="40"/>
  <c r="BM7" i="40"/>
  <c r="BO7" i="40"/>
  <c r="BP7" i="40"/>
  <c r="DW7" i="40"/>
  <c r="CR7" i="40"/>
  <c r="CS7" i="40"/>
  <c r="CW7" i="40"/>
  <c r="CY7" i="40"/>
  <c r="CZ7" i="40"/>
  <c r="DX7" i="40"/>
  <c r="DY7" i="40"/>
  <c r="DZ7" i="40"/>
  <c r="N7" i="40"/>
  <c r="O7" i="40"/>
  <c r="Q7" i="40"/>
  <c r="DP7" i="40"/>
  <c r="AX7" i="40"/>
  <c r="AY7" i="40"/>
  <c r="BA7" i="40"/>
  <c r="DQ7" i="40"/>
  <c r="CH7" i="40"/>
  <c r="CI7" i="40"/>
  <c r="CK7" i="40"/>
  <c r="DR7" i="40"/>
  <c r="DS7" i="40"/>
  <c r="DT7" i="40"/>
  <c r="AN7" i="40"/>
  <c r="DJ7" i="40"/>
  <c r="BX7" i="40"/>
  <c r="DK7" i="40"/>
  <c r="DH7" i="40"/>
  <c r="DL7" i="40"/>
  <c r="DM7" i="40"/>
  <c r="DN7" i="40"/>
  <c r="EF2" i="40"/>
  <c r="DZ2" i="40"/>
  <c r="DT2" i="40"/>
  <c r="DN2" i="40"/>
  <c r="EF1" i="40"/>
  <c r="DZ1" i="40"/>
  <c r="DT1" i="40"/>
  <c r="DN1" i="40"/>
  <c r="DD1" i="40"/>
  <c r="CO1" i="40"/>
  <c r="CB1" i="40"/>
  <c r="BT1" i="40"/>
  <c r="BE1" i="40"/>
  <c r="AR1" i="40"/>
  <c r="AJ1" i="40"/>
  <c r="U1" i="40"/>
  <c r="H1" i="40"/>
  <c r="EF7" i="39"/>
  <c r="DN7" i="39"/>
  <c r="EF2" i="39"/>
  <c r="DZ2" i="39"/>
  <c r="DT2" i="39"/>
  <c r="DN2" i="39"/>
  <c r="EF1" i="39"/>
  <c r="DZ1" i="39"/>
  <c r="DT1" i="39"/>
  <c r="DN1" i="39"/>
  <c r="DD1" i="39"/>
  <c r="CO1" i="39"/>
  <c r="CB1" i="39"/>
  <c r="BT1" i="39"/>
  <c r="BE1" i="39"/>
  <c r="AR1" i="39"/>
  <c r="AJ1" i="39"/>
  <c r="U1" i="39"/>
  <c r="H1" i="39"/>
  <c r="L35" i="14"/>
  <c r="T35" i="14"/>
  <c r="L28" i="14"/>
  <c r="T28" i="14"/>
  <c r="Q10" i="23"/>
  <c r="Q12" i="23"/>
  <c r="Q14" i="23"/>
  <c r="Q16" i="23"/>
  <c r="Q18" i="23"/>
  <c r="Q20" i="23"/>
  <c r="Q8" i="23"/>
  <c r="AW14" i="9"/>
  <c r="AW15" i="9"/>
  <c r="AW16" i="9"/>
  <c r="AW17" i="9"/>
  <c r="AW18" i="9"/>
  <c r="AW19" i="9"/>
  <c r="AW20" i="9"/>
  <c r="AX20" i="9"/>
  <c r="AZ20" i="9"/>
  <c r="BE20" i="9"/>
  <c r="BF20" i="9"/>
  <c r="BJ20" i="9"/>
  <c r="AW7" i="9"/>
  <c r="AW8" i="9"/>
  <c r="AW9" i="9"/>
  <c r="AW10" i="9"/>
  <c r="AW11" i="9"/>
  <c r="AW12" i="9"/>
  <c r="AW13" i="9"/>
  <c r="AX13" i="9"/>
  <c r="AZ13" i="9"/>
  <c r="BF13" i="9"/>
  <c r="BJ13" i="9"/>
  <c r="I20" i="38"/>
  <c r="U20" i="38"/>
  <c r="N20" i="38"/>
  <c r="V20" i="38"/>
  <c r="X20" i="38"/>
  <c r="S20" i="38"/>
  <c r="I18" i="38"/>
  <c r="U18" i="38"/>
  <c r="N18" i="38"/>
  <c r="V18" i="38"/>
  <c r="X18" i="38"/>
  <c r="S18" i="38"/>
  <c r="I16" i="38"/>
  <c r="U16" i="38"/>
  <c r="N16" i="38"/>
  <c r="V16" i="38"/>
  <c r="X16" i="38"/>
  <c r="S16" i="38"/>
  <c r="I14" i="38"/>
  <c r="U14" i="38"/>
  <c r="N14" i="38"/>
  <c r="V14" i="38"/>
  <c r="X14" i="38"/>
  <c r="S14" i="38"/>
  <c r="I12" i="38"/>
  <c r="U12" i="38"/>
  <c r="N12" i="38"/>
  <c r="V12" i="38"/>
  <c r="X12" i="38"/>
  <c r="S12" i="38"/>
  <c r="I10" i="38"/>
  <c r="U10" i="38"/>
  <c r="N10" i="38"/>
  <c r="V10" i="38"/>
  <c r="X10" i="38"/>
  <c r="S10" i="38"/>
  <c r="I8" i="38"/>
  <c r="U8" i="38"/>
  <c r="N8" i="38"/>
  <c r="V8" i="38"/>
  <c r="X8" i="38"/>
  <c r="S8" i="38"/>
  <c r="Y2" i="38"/>
  <c r="Y1" i="38"/>
  <c r="S1" i="38"/>
  <c r="R1" i="38"/>
  <c r="N13" i="35"/>
  <c r="O13" i="35"/>
  <c r="Q13" i="35"/>
  <c r="V13" i="35"/>
  <c r="W13" i="35"/>
  <c r="BK13" i="35"/>
  <c r="AG13" i="35"/>
  <c r="AH13" i="35"/>
  <c r="AJ13" i="35"/>
  <c r="AO13" i="35"/>
  <c r="AP13" i="35"/>
  <c r="BL13" i="35"/>
  <c r="BM13" i="35"/>
  <c r="AZ13" i="35"/>
  <c r="BA13" i="35"/>
  <c r="BC13" i="35"/>
  <c r="BH13" i="35"/>
  <c r="BI13" i="35"/>
  <c r="N14" i="35"/>
  <c r="O14" i="35"/>
  <c r="Q14" i="35"/>
  <c r="V14" i="35"/>
  <c r="W14" i="35"/>
  <c r="BK14" i="35"/>
  <c r="AG14" i="35"/>
  <c r="AH14" i="35"/>
  <c r="AJ14" i="35"/>
  <c r="AO14" i="35"/>
  <c r="AP14" i="35"/>
  <c r="BL14" i="35"/>
  <c r="BM14" i="35"/>
  <c r="AZ14" i="35"/>
  <c r="BA14" i="35"/>
  <c r="BC14" i="35"/>
  <c r="BH14" i="35"/>
  <c r="BI14" i="35"/>
  <c r="N15" i="35"/>
  <c r="O15" i="35"/>
  <c r="Q15" i="35"/>
  <c r="V15" i="35"/>
  <c r="W15" i="35"/>
  <c r="BK15" i="35"/>
  <c r="AG15" i="35"/>
  <c r="AH15" i="35"/>
  <c r="AJ15" i="35"/>
  <c r="AO15" i="35"/>
  <c r="AP15" i="35"/>
  <c r="BL15" i="35"/>
  <c r="BM15" i="35"/>
  <c r="AZ15" i="35"/>
  <c r="BA15" i="35"/>
  <c r="BC15" i="35"/>
  <c r="BH15" i="35"/>
  <c r="BI15" i="35"/>
  <c r="N9" i="35"/>
  <c r="O9" i="35"/>
  <c r="Q9" i="35"/>
  <c r="V9" i="35"/>
  <c r="W9" i="35"/>
  <c r="BK9" i="35"/>
  <c r="AG9" i="35"/>
  <c r="AH9" i="35"/>
  <c r="AJ9" i="35"/>
  <c r="AO9" i="35"/>
  <c r="AP9" i="35"/>
  <c r="BL9" i="35"/>
  <c r="BM9" i="35"/>
  <c r="AZ9" i="35"/>
  <c r="BA9" i="35"/>
  <c r="BC9" i="35"/>
  <c r="BH9" i="35"/>
  <c r="BI9" i="35"/>
  <c r="N17" i="35"/>
  <c r="O17" i="35"/>
  <c r="Q17" i="35"/>
  <c r="V17" i="35"/>
  <c r="W17" i="35"/>
  <c r="BK17" i="35"/>
  <c r="AG17" i="35"/>
  <c r="AH17" i="35"/>
  <c r="AJ17" i="35"/>
  <c r="AO17" i="35"/>
  <c r="AP17" i="35"/>
  <c r="BL17" i="35"/>
  <c r="BM17" i="35"/>
  <c r="AZ17" i="35"/>
  <c r="BA17" i="35"/>
  <c r="BC17" i="35"/>
  <c r="BH17" i="35"/>
  <c r="BI17" i="35"/>
  <c r="N8" i="35"/>
  <c r="O8" i="35"/>
  <c r="Q8" i="35"/>
  <c r="V8" i="35"/>
  <c r="W8" i="35"/>
  <c r="BK8" i="35"/>
  <c r="AG8" i="35"/>
  <c r="AH8" i="35"/>
  <c r="AJ8" i="35"/>
  <c r="AO8" i="35"/>
  <c r="AP8" i="35"/>
  <c r="BL8" i="35"/>
  <c r="BM8" i="35"/>
  <c r="AZ8" i="35"/>
  <c r="BA8" i="35"/>
  <c r="BC8" i="35"/>
  <c r="BH8" i="35"/>
  <c r="BI8" i="35"/>
  <c r="N7" i="35"/>
  <c r="O7" i="35"/>
  <c r="Q7" i="35"/>
  <c r="V7" i="35"/>
  <c r="W7" i="35"/>
  <c r="BK7" i="35"/>
  <c r="AG7" i="35"/>
  <c r="AH7" i="35"/>
  <c r="AJ7" i="35"/>
  <c r="AO7" i="35"/>
  <c r="AP7" i="35"/>
  <c r="BL7" i="35"/>
  <c r="BM7" i="35"/>
  <c r="AZ7" i="35"/>
  <c r="BA7" i="35"/>
  <c r="BC7" i="35"/>
  <c r="BH7" i="35"/>
  <c r="BI7" i="35"/>
  <c r="N12" i="35"/>
  <c r="O12" i="35"/>
  <c r="Q12" i="35"/>
  <c r="V12" i="35"/>
  <c r="W12" i="35"/>
  <c r="BK12" i="35"/>
  <c r="AG12" i="35"/>
  <c r="AH12" i="35"/>
  <c r="AJ12" i="35"/>
  <c r="AO12" i="35"/>
  <c r="AP12" i="35"/>
  <c r="BL12" i="35"/>
  <c r="BM12" i="35"/>
  <c r="AZ12" i="35"/>
  <c r="BA12" i="35"/>
  <c r="BC12" i="35"/>
  <c r="BH12" i="35"/>
  <c r="BI12" i="35"/>
  <c r="N11" i="35"/>
  <c r="O11" i="35"/>
  <c r="Q11" i="35"/>
  <c r="V11" i="35"/>
  <c r="W11" i="35"/>
  <c r="BK11" i="35"/>
  <c r="AG11" i="35"/>
  <c r="AH11" i="35"/>
  <c r="AJ11" i="35"/>
  <c r="AO11" i="35"/>
  <c r="AP11" i="35"/>
  <c r="BL11" i="35"/>
  <c r="BM11" i="35"/>
  <c r="AZ11" i="35"/>
  <c r="BA11" i="35"/>
  <c r="BC11" i="35"/>
  <c r="BH11" i="35"/>
  <c r="BI11" i="35"/>
  <c r="N16" i="35"/>
  <c r="O16" i="35"/>
  <c r="Q16" i="35"/>
  <c r="V16" i="35"/>
  <c r="W16" i="35"/>
  <c r="BK16" i="35"/>
  <c r="AG16" i="35"/>
  <c r="AH16" i="35"/>
  <c r="AJ16" i="35"/>
  <c r="AO16" i="35"/>
  <c r="AP16" i="35"/>
  <c r="BL16" i="35"/>
  <c r="BM16" i="35"/>
  <c r="AZ16" i="35"/>
  <c r="BA16" i="35"/>
  <c r="BC16" i="35"/>
  <c r="BH16" i="35"/>
  <c r="BI16" i="35"/>
  <c r="BN2" i="35"/>
  <c r="BN1" i="35"/>
  <c r="AT1" i="35"/>
  <c r="AA1" i="35"/>
  <c r="H1" i="35"/>
  <c r="N7" i="34"/>
  <c r="O7" i="34"/>
  <c r="Q7" i="34"/>
  <c r="V7" i="34"/>
  <c r="W7" i="34"/>
  <c r="BK7" i="34"/>
  <c r="AG7" i="34"/>
  <c r="AH7" i="34"/>
  <c r="AJ7" i="34"/>
  <c r="AO7" i="34"/>
  <c r="AP7" i="34"/>
  <c r="BL7" i="34"/>
  <c r="BN7" i="34"/>
  <c r="AZ7" i="34"/>
  <c r="BA7" i="34"/>
  <c r="BC7" i="34"/>
  <c r="BH7" i="34"/>
  <c r="BI7" i="34"/>
  <c r="N9" i="34"/>
  <c r="O9" i="34"/>
  <c r="Q9" i="34"/>
  <c r="V9" i="34"/>
  <c r="W9" i="34"/>
  <c r="BK9" i="34"/>
  <c r="AG9" i="34"/>
  <c r="AH9" i="34"/>
  <c r="AJ9" i="34"/>
  <c r="AO9" i="34"/>
  <c r="AP9" i="34"/>
  <c r="BL9" i="34"/>
  <c r="BN9" i="34"/>
  <c r="AZ9" i="34"/>
  <c r="BA9" i="34"/>
  <c r="BC9" i="34"/>
  <c r="BH9" i="34"/>
  <c r="BI9" i="34"/>
  <c r="N16" i="34"/>
  <c r="O16" i="34"/>
  <c r="Q16" i="34"/>
  <c r="V16" i="34"/>
  <c r="W16" i="34"/>
  <c r="BK16" i="34"/>
  <c r="AG16" i="34"/>
  <c r="AH16" i="34"/>
  <c r="AJ16" i="34"/>
  <c r="AO16" i="34"/>
  <c r="AP16" i="34"/>
  <c r="BL16" i="34"/>
  <c r="BN16" i="34"/>
  <c r="AZ16" i="34"/>
  <c r="BA16" i="34"/>
  <c r="BC16" i="34"/>
  <c r="BH16" i="34"/>
  <c r="BI16" i="34"/>
  <c r="N8" i="34"/>
  <c r="O8" i="34"/>
  <c r="Q8" i="34"/>
  <c r="V8" i="34"/>
  <c r="W8" i="34"/>
  <c r="BK8" i="34"/>
  <c r="AG8" i="34"/>
  <c r="AH8" i="34"/>
  <c r="AJ8" i="34"/>
  <c r="AO8" i="34"/>
  <c r="AP8" i="34"/>
  <c r="BL8" i="34"/>
  <c r="BN8" i="34"/>
  <c r="AZ8" i="34"/>
  <c r="BA8" i="34"/>
  <c r="BC8" i="34"/>
  <c r="BH8" i="34"/>
  <c r="BI8" i="34"/>
  <c r="N15" i="34"/>
  <c r="O15" i="34"/>
  <c r="Q15" i="34"/>
  <c r="V15" i="34"/>
  <c r="W15" i="34"/>
  <c r="BK15" i="34"/>
  <c r="AG15" i="34"/>
  <c r="AH15" i="34"/>
  <c r="AJ15" i="34"/>
  <c r="AO15" i="34"/>
  <c r="AP15" i="34"/>
  <c r="BL15" i="34"/>
  <c r="BN15" i="34"/>
  <c r="AZ15" i="34"/>
  <c r="BA15" i="34"/>
  <c r="BC15" i="34"/>
  <c r="BH15" i="34"/>
  <c r="BI15" i="34"/>
  <c r="N10" i="34"/>
  <c r="O10" i="34"/>
  <c r="Q10" i="34"/>
  <c r="V10" i="34"/>
  <c r="W10" i="34"/>
  <c r="BK10" i="34"/>
  <c r="AG10" i="34"/>
  <c r="AH10" i="34"/>
  <c r="AJ10" i="34"/>
  <c r="AO10" i="34"/>
  <c r="AP10" i="34"/>
  <c r="BL10" i="34"/>
  <c r="BN10" i="34"/>
  <c r="AZ10" i="34"/>
  <c r="BA10" i="34"/>
  <c r="BC10" i="34"/>
  <c r="BH10" i="34"/>
  <c r="BI10" i="34"/>
  <c r="N12" i="34"/>
  <c r="O12" i="34"/>
  <c r="Q12" i="34"/>
  <c r="V12" i="34"/>
  <c r="W12" i="34"/>
  <c r="BK12" i="34"/>
  <c r="AG12" i="34"/>
  <c r="AH12" i="34"/>
  <c r="AJ12" i="34"/>
  <c r="AP12" i="34"/>
  <c r="BL12" i="34"/>
  <c r="BN12" i="34"/>
  <c r="AZ12" i="34"/>
  <c r="BA12" i="34"/>
  <c r="BC12" i="34"/>
  <c r="BH12" i="34"/>
  <c r="BI12" i="34"/>
  <c r="N14" i="34"/>
  <c r="O14" i="34"/>
  <c r="Q14" i="34"/>
  <c r="W14" i="34"/>
  <c r="BK14" i="34"/>
  <c r="AG14" i="34"/>
  <c r="AH14" i="34"/>
  <c r="AJ14" i="34"/>
  <c r="AO14" i="34"/>
  <c r="AP14" i="34"/>
  <c r="BL14" i="34"/>
  <c r="BN14" i="34"/>
  <c r="AZ14" i="34"/>
  <c r="BA14" i="34"/>
  <c r="BC14" i="34"/>
  <c r="BH14" i="34"/>
  <c r="BI14" i="34"/>
  <c r="N13" i="34"/>
  <c r="O13" i="34"/>
  <c r="Q13" i="34"/>
  <c r="V13" i="34"/>
  <c r="W13" i="34"/>
  <c r="BK13" i="34"/>
  <c r="AG13" i="34"/>
  <c r="AH13" i="34"/>
  <c r="AJ13" i="34"/>
  <c r="AO13" i="34"/>
  <c r="AP13" i="34"/>
  <c r="BL13" i="34"/>
  <c r="BN13" i="34"/>
  <c r="AZ13" i="34"/>
  <c r="BA13" i="34"/>
  <c r="BC13" i="34"/>
  <c r="BH13" i="34"/>
  <c r="BI13" i="34"/>
  <c r="N17" i="34"/>
  <c r="O17" i="34"/>
  <c r="Q17" i="34"/>
  <c r="V17" i="34"/>
  <c r="W17" i="34"/>
  <c r="BK17" i="34"/>
  <c r="AG17" i="34"/>
  <c r="AH17" i="34"/>
  <c r="AJ17" i="34"/>
  <c r="AO17" i="34"/>
  <c r="AP17" i="34"/>
  <c r="BL17" i="34"/>
  <c r="BN17" i="34"/>
  <c r="AZ17" i="34"/>
  <c r="BA17" i="34"/>
  <c r="BC17" i="34"/>
  <c r="BH17" i="34"/>
  <c r="BI17" i="34"/>
  <c r="BO2" i="34"/>
  <c r="BO1" i="34"/>
  <c r="AT1" i="34"/>
  <c r="AA1" i="34"/>
  <c r="H1" i="34"/>
  <c r="DA10" i="6"/>
  <c r="DB10" i="6"/>
  <c r="DD10" i="6"/>
  <c r="DI10" i="6"/>
  <c r="DK10" i="6"/>
  <c r="DL10" i="6"/>
  <c r="EJ10" i="6"/>
  <c r="DA7" i="6"/>
  <c r="DB7" i="6"/>
  <c r="DD7" i="6"/>
  <c r="DI7" i="6"/>
  <c r="DK7" i="6"/>
  <c r="DL7" i="6"/>
  <c r="EJ7" i="6"/>
  <c r="DA9" i="6"/>
  <c r="DB9" i="6"/>
  <c r="DD9" i="6"/>
  <c r="DI9" i="6"/>
  <c r="DK9" i="6"/>
  <c r="DL9" i="6"/>
  <c r="EJ9" i="6"/>
  <c r="CF10" i="6"/>
  <c r="CG10" i="6"/>
  <c r="CI10" i="6"/>
  <c r="CN10" i="6"/>
  <c r="CP10" i="6"/>
  <c r="CQ10" i="6"/>
  <c r="EI10" i="6"/>
  <c r="CF7" i="6"/>
  <c r="CG7" i="6"/>
  <c r="CI7" i="6"/>
  <c r="CN7" i="6"/>
  <c r="CP7" i="6"/>
  <c r="CQ7" i="6"/>
  <c r="EI7" i="6"/>
  <c r="CF9" i="6"/>
  <c r="CG9" i="6"/>
  <c r="CI9" i="6"/>
  <c r="CN9" i="6"/>
  <c r="CP9" i="6"/>
  <c r="CQ9" i="6"/>
  <c r="EI9" i="6"/>
  <c r="EL10" i="6"/>
  <c r="EL7" i="6"/>
  <c r="EL9" i="6"/>
  <c r="ER10" i="6"/>
  <c r="N10" i="6"/>
  <c r="O10" i="6"/>
  <c r="Q10" i="6"/>
  <c r="V10" i="6"/>
  <c r="X10" i="6"/>
  <c r="Y10" i="6"/>
  <c r="BQ10" i="6"/>
  <c r="AI10" i="6"/>
  <c r="AJ10" i="6"/>
  <c r="AL10" i="6"/>
  <c r="AQ10" i="6"/>
  <c r="AS10" i="6"/>
  <c r="AT10" i="6"/>
  <c r="BR10" i="6"/>
  <c r="BT10" i="6"/>
  <c r="EQ10" i="6"/>
  <c r="ES10" i="6"/>
  <c r="ER7" i="6"/>
  <c r="N7" i="6"/>
  <c r="O7" i="6"/>
  <c r="Q7" i="6"/>
  <c r="V7" i="6"/>
  <c r="X7" i="6"/>
  <c r="Y7" i="6"/>
  <c r="BQ7" i="6"/>
  <c r="AI7" i="6"/>
  <c r="AJ7" i="6"/>
  <c r="AL7" i="6"/>
  <c r="AQ7" i="6"/>
  <c r="AS7" i="6"/>
  <c r="AT7" i="6"/>
  <c r="BR7" i="6"/>
  <c r="BT7" i="6"/>
  <c r="EQ7" i="6"/>
  <c r="ES7" i="6"/>
  <c r="ER9" i="6"/>
  <c r="N9" i="6"/>
  <c r="O9" i="6"/>
  <c r="Q9" i="6"/>
  <c r="V9" i="6"/>
  <c r="X9" i="6"/>
  <c r="Y9" i="6"/>
  <c r="BQ9" i="6"/>
  <c r="AI9" i="6"/>
  <c r="AJ9" i="6"/>
  <c r="AL9" i="6"/>
  <c r="AQ9" i="6"/>
  <c r="AS9" i="6"/>
  <c r="AT9" i="6"/>
  <c r="BR9" i="6"/>
  <c r="BT9" i="6"/>
  <c r="EQ9" i="6"/>
  <c r="ES9" i="6"/>
  <c r="I14" i="21"/>
  <c r="U14" i="21"/>
  <c r="N14" i="21"/>
  <c r="V14" i="21"/>
  <c r="X14" i="21"/>
  <c r="N16" i="21"/>
  <c r="V16" i="21"/>
  <c r="I16" i="21"/>
  <c r="U16" i="21"/>
  <c r="X16" i="21"/>
  <c r="N18" i="21"/>
  <c r="V18" i="21"/>
  <c r="I18" i="21"/>
  <c r="U18" i="21"/>
  <c r="X18" i="21"/>
  <c r="I20" i="21"/>
  <c r="U20" i="21"/>
  <c r="N20" i="21"/>
  <c r="V20" i="21"/>
  <c r="X20" i="21"/>
  <c r="N22" i="21"/>
  <c r="V22" i="21"/>
  <c r="I22" i="21"/>
  <c r="U22" i="21"/>
  <c r="X22" i="21"/>
  <c r="S14" i="21"/>
  <c r="S16" i="21"/>
  <c r="S18" i="21"/>
  <c r="S20" i="21"/>
  <c r="S22" i="21"/>
  <c r="AG11" i="17"/>
  <c r="AH11" i="17"/>
  <c r="AJ11" i="17"/>
  <c r="AO11" i="17"/>
  <c r="AP11" i="17"/>
  <c r="BL11" i="17"/>
  <c r="N11" i="17"/>
  <c r="O11" i="17"/>
  <c r="Q11" i="17"/>
  <c r="V11" i="17"/>
  <c r="W11" i="17"/>
  <c r="BK11" i="17"/>
  <c r="BN11" i="17"/>
  <c r="N10" i="17"/>
  <c r="O10" i="17"/>
  <c r="Q10" i="17"/>
  <c r="V10" i="17"/>
  <c r="W10" i="17"/>
  <c r="BK10" i="17"/>
  <c r="AG10" i="17"/>
  <c r="AH10" i="17"/>
  <c r="AJ10" i="17"/>
  <c r="AO10" i="17"/>
  <c r="AP10" i="17"/>
  <c r="BL10" i="17"/>
  <c r="BN10" i="17"/>
  <c r="AG12" i="17"/>
  <c r="AH12" i="17"/>
  <c r="AJ12" i="17"/>
  <c r="AO12" i="17"/>
  <c r="AP12" i="17"/>
  <c r="BL12" i="17"/>
  <c r="N12" i="17"/>
  <c r="O12" i="17"/>
  <c r="Q12" i="17"/>
  <c r="V12" i="17"/>
  <c r="W12" i="17"/>
  <c r="BK12" i="17"/>
  <c r="BN12" i="17"/>
  <c r="N17" i="17"/>
  <c r="O17" i="17"/>
  <c r="Q17" i="17"/>
  <c r="V17" i="17"/>
  <c r="W17" i="17"/>
  <c r="BK17" i="17"/>
  <c r="AG17" i="17"/>
  <c r="AH17" i="17"/>
  <c r="AJ17" i="17"/>
  <c r="AO17" i="17"/>
  <c r="AP17" i="17"/>
  <c r="BL17" i="17"/>
  <c r="BN17" i="17"/>
  <c r="N13" i="17"/>
  <c r="O13" i="17"/>
  <c r="Q13" i="17"/>
  <c r="V13" i="17"/>
  <c r="W13" i="17"/>
  <c r="BK13" i="17"/>
  <c r="AG13" i="17"/>
  <c r="AH13" i="17"/>
  <c r="AJ13" i="17"/>
  <c r="AO13" i="17"/>
  <c r="AP13" i="17"/>
  <c r="BL13" i="17"/>
  <c r="BN13" i="17"/>
  <c r="AZ11" i="17"/>
  <c r="BA11" i="17"/>
  <c r="BC11" i="17"/>
  <c r="BH11" i="17"/>
  <c r="BI11" i="17"/>
  <c r="AZ10" i="17"/>
  <c r="BA10" i="17"/>
  <c r="BC10" i="17"/>
  <c r="BH10" i="17"/>
  <c r="BI10" i="17"/>
  <c r="AZ12" i="17"/>
  <c r="BA12" i="17"/>
  <c r="BC12" i="17"/>
  <c r="BH12" i="17"/>
  <c r="BI12" i="17"/>
  <c r="AZ17" i="17"/>
  <c r="BA17" i="17"/>
  <c r="BC17" i="17"/>
  <c r="BH17" i="17"/>
  <c r="BI17" i="17"/>
  <c r="AZ13" i="17"/>
  <c r="BA13" i="17"/>
  <c r="BC13" i="17"/>
  <c r="BH13" i="17"/>
  <c r="BI13" i="17"/>
  <c r="AW16" i="16"/>
  <c r="AX16" i="16"/>
  <c r="AZ16" i="16"/>
  <c r="BE16" i="16"/>
  <c r="BF16" i="16"/>
  <c r="BJ16" i="16"/>
  <c r="AW7" i="16"/>
  <c r="AX7" i="16"/>
  <c r="AZ7" i="16"/>
  <c r="BE7" i="16"/>
  <c r="BF7" i="16"/>
  <c r="BJ7" i="16"/>
  <c r="AW11" i="16"/>
  <c r="AX11" i="16"/>
  <c r="AZ11" i="16"/>
  <c r="BE11" i="16"/>
  <c r="BF11" i="16"/>
  <c r="BJ11" i="16"/>
  <c r="AW9" i="16"/>
  <c r="AX9" i="16"/>
  <c r="AZ9" i="16"/>
  <c r="BE9" i="16"/>
  <c r="BF9" i="16"/>
  <c r="BJ9" i="16"/>
  <c r="AW17" i="16"/>
  <c r="AX17" i="16"/>
  <c r="AZ17" i="16"/>
  <c r="BE17" i="16"/>
  <c r="BF17" i="16"/>
  <c r="BJ17" i="16"/>
  <c r="AW12" i="16"/>
  <c r="AX12" i="16"/>
  <c r="AZ12" i="16"/>
  <c r="BE12" i="16"/>
  <c r="BF12" i="16"/>
  <c r="BJ12" i="16"/>
  <c r="AW10" i="16"/>
  <c r="AX10" i="16"/>
  <c r="AZ10" i="16"/>
  <c r="BE10" i="16"/>
  <c r="BF10" i="16"/>
  <c r="BJ10" i="16"/>
  <c r="AW8" i="16"/>
  <c r="AX8" i="16"/>
  <c r="AZ8" i="16"/>
  <c r="BE8" i="16"/>
  <c r="BF8" i="16"/>
  <c r="BJ8" i="16"/>
  <c r="AW14" i="16"/>
  <c r="AX14" i="16"/>
  <c r="AZ14" i="16"/>
  <c r="BE14" i="16"/>
  <c r="BF14" i="16"/>
  <c r="BJ14" i="16"/>
  <c r="AW13" i="16"/>
  <c r="AX13" i="16"/>
  <c r="AZ13" i="16"/>
  <c r="BE13" i="16"/>
  <c r="BF13" i="16"/>
  <c r="BJ13" i="16"/>
  <c r="AW15" i="16"/>
  <c r="AX15" i="16"/>
  <c r="AZ15" i="16"/>
  <c r="BE15" i="16"/>
  <c r="BF15" i="16"/>
  <c r="BJ15" i="16"/>
  <c r="M11" i="5"/>
  <c r="N11" i="5"/>
  <c r="P11" i="5"/>
  <c r="U11" i="5"/>
  <c r="V11" i="5"/>
  <c r="BH11" i="5"/>
  <c r="AF11" i="5"/>
  <c r="AH11" i="5"/>
  <c r="AM11" i="5"/>
  <c r="AN11" i="5"/>
  <c r="BI11" i="5"/>
  <c r="AW11" i="5"/>
  <c r="AX11" i="5"/>
  <c r="AZ11" i="5"/>
  <c r="BE11" i="5"/>
  <c r="BF11" i="5"/>
  <c r="BJ11" i="5"/>
  <c r="BK11" i="5"/>
  <c r="M16" i="5"/>
  <c r="N16" i="5"/>
  <c r="P16" i="5"/>
  <c r="U16" i="5"/>
  <c r="V16" i="5"/>
  <c r="BH16" i="5"/>
  <c r="AE16" i="5"/>
  <c r="AF16" i="5"/>
  <c r="AH16" i="5"/>
  <c r="AM16" i="5"/>
  <c r="AN16" i="5"/>
  <c r="BI16" i="5"/>
  <c r="AW16" i="5"/>
  <c r="AX16" i="5"/>
  <c r="AZ16" i="5"/>
  <c r="BE16" i="5"/>
  <c r="BF16" i="5"/>
  <c r="BJ16" i="5"/>
  <c r="BK16" i="5"/>
  <c r="M22" i="5"/>
  <c r="N22" i="5"/>
  <c r="P22" i="5"/>
  <c r="U22" i="5"/>
  <c r="V22" i="5"/>
  <c r="BH22" i="5"/>
  <c r="AE22" i="5"/>
  <c r="AF22" i="5"/>
  <c r="AH22" i="5"/>
  <c r="AM22" i="5"/>
  <c r="AN22" i="5"/>
  <c r="BI22" i="5"/>
  <c r="AW22" i="5"/>
  <c r="AX22" i="5"/>
  <c r="AZ22" i="5"/>
  <c r="BE22" i="5"/>
  <c r="BF22" i="5"/>
  <c r="BJ22" i="5"/>
  <c r="BK22" i="5"/>
  <c r="M21" i="5"/>
  <c r="N21" i="5"/>
  <c r="P21" i="5"/>
  <c r="U21" i="5"/>
  <c r="V21" i="5"/>
  <c r="BH21" i="5"/>
  <c r="AE21" i="5"/>
  <c r="AF21" i="5"/>
  <c r="AH21" i="5"/>
  <c r="AM21" i="5"/>
  <c r="AN21" i="5"/>
  <c r="BI21" i="5"/>
  <c r="AW21" i="5"/>
  <c r="AX21" i="5"/>
  <c r="AZ21" i="5"/>
  <c r="BE21" i="5"/>
  <c r="BF21" i="5"/>
  <c r="BJ21" i="5"/>
  <c r="BK21" i="5"/>
  <c r="M14" i="5"/>
  <c r="N14" i="5"/>
  <c r="P14" i="5"/>
  <c r="U14" i="5"/>
  <c r="V14" i="5"/>
  <c r="BH14" i="5"/>
  <c r="AE14" i="5"/>
  <c r="AF14" i="5"/>
  <c r="AH14" i="5"/>
  <c r="AM14" i="5"/>
  <c r="AN14" i="5"/>
  <c r="BI14" i="5"/>
  <c r="AW14" i="5"/>
  <c r="AX14" i="5"/>
  <c r="AZ14" i="5"/>
  <c r="BE14" i="5"/>
  <c r="BF14" i="5"/>
  <c r="BJ14" i="5"/>
  <c r="BK14" i="5"/>
  <c r="M12" i="5"/>
  <c r="N12" i="5"/>
  <c r="P12" i="5"/>
  <c r="U12" i="5"/>
  <c r="V12" i="5"/>
  <c r="BH12" i="5"/>
  <c r="AE12" i="5"/>
  <c r="AF12" i="5"/>
  <c r="AH12" i="5"/>
  <c r="AM12" i="5"/>
  <c r="AN12" i="5"/>
  <c r="BI12" i="5"/>
  <c r="AW12" i="5"/>
  <c r="AX12" i="5"/>
  <c r="AZ12" i="5"/>
  <c r="BE12" i="5"/>
  <c r="BF12" i="5"/>
  <c r="BJ12" i="5"/>
  <c r="BK12" i="5"/>
  <c r="M9" i="5"/>
  <c r="N9" i="5"/>
  <c r="P9" i="5"/>
  <c r="U9" i="5"/>
  <c r="V9" i="5"/>
  <c r="BH9" i="5"/>
  <c r="AW9" i="5"/>
  <c r="AX9" i="5"/>
  <c r="AZ9" i="5"/>
  <c r="BE9" i="5"/>
  <c r="BF9" i="5"/>
  <c r="BJ9" i="5"/>
  <c r="AE9" i="5"/>
  <c r="AF9" i="5"/>
  <c r="AH9" i="5"/>
  <c r="AM9" i="5"/>
  <c r="AN9" i="5"/>
  <c r="BI9" i="5"/>
  <c r="BK9" i="5"/>
  <c r="M10" i="5"/>
  <c r="N10" i="5"/>
  <c r="P10" i="5"/>
  <c r="U10" i="5"/>
  <c r="V10" i="5"/>
  <c r="BH10" i="5"/>
  <c r="AE10" i="5"/>
  <c r="AF10" i="5"/>
  <c r="AH10" i="5"/>
  <c r="AM10" i="5"/>
  <c r="AN10" i="5"/>
  <c r="BI10" i="5"/>
  <c r="AW10" i="5"/>
  <c r="AX10" i="5"/>
  <c r="AZ10" i="5"/>
  <c r="BE10" i="5"/>
  <c r="BF10" i="5"/>
  <c r="BJ10" i="5"/>
  <c r="BK10" i="5"/>
  <c r="M8" i="5"/>
  <c r="N8" i="5"/>
  <c r="P8" i="5"/>
  <c r="U8" i="5"/>
  <c r="V8" i="5"/>
  <c r="BH8" i="5"/>
  <c r="AE8" i="5"/>
  <c r="AF8" i="5"/>
  <c r="AH8" i="5"/>
  <c r="AM8" i="5"/>
  <c r="AN8" i="5"/>
  <c r="BI8" i="5"/>
  <c r="AW8" i="5"/>
  <c r="AX8" i="5"/>
  <c r="AZ8" i="5"/>
  <c r="BE8" i="5"/>
  <c r="BF8" i="5"/>
  <c r="BJ8" i="5"/>
  <c r="BK8" i="5"/>
  <c r="M15" i="5"/>
  <c r="N15" i="5"/>
  <c r="P15" i="5"/>
  <c r="U15" i="5"/>
  <c r="V15" i="5"/>
  <c r="BH15" i="5"/>
  <c r="AE15" i="5"/>
  <c r="AF15" i="5"/>
  <c r="AH15" i="5"/>
  <c r="AM15" i="5"/>
  <c r="AN15" i="5"/>
  <c r="BI15" i="5"/>
  <c r="AW15" i="5"/>
  <c r="AX15" i="5"/>
  <c r="AZ15" i="5"/>
  <c r="BE15" i="5"/>
  <c r="BF15" i="5"/>
  <c r="BJ15" i="5"/>
  <c r="BK15" i="5"/>
  <c r="M23" i="5"/>
  <c r="N23" i="5"/>
  <c r="P23" i="5"/>
  <c r="U23" i="5"/>
  <c r="V23" i="5"/>
  <c r="BH23" i="5"/>
  <c r="AE23" i="5"/>
  <c r="AF23" i="5"/>
  <c r="AH23" i="5"/>
  <c r="AM23" i="5"/>
  <c r="AN23" i="5"/>
  <c r="BI23" i="5"/>
  <c r="AW23" i="5"/>
  <c r="AX23" i="5"/>
  <c r="AZ23" i="5"/>
  <c r="BE23" i="5"/>
  <c r="BF23" i="5"/>
  <c r="BJ23" i="5"/>
  <c r="BK23" i="5"/>
  <c r="AW19" i="5"/>
  <c r="AX19" i="5"/>
  <c r="AZ19" i="5"/>
  <c r="BE19" i="5"/>
  <c r="BF19" i="5"/>
  <c r="BJ19" i="5"/>
  <c r="AW20" i="5"/>
  <c r="AX20" i="5"/>
  <c r="AZ20" i="5"/>
  <c r="BE20" i="5"/>
  <c r="BF20" i="5"/>
  <c r="BJ20" i="5"/>
  <c r="AW13" i="5"/>
  <c r="AX13" i="5"/>
  <c r="AZ13" i="5"/>
  <c r="BE13" i="5"/>
  <c r="BF13" i="5"/>
  <c r="BJ13" i="5"/>
  <c r="AW7" i="5"/>
  <c r="AX7" i="5"/>
  <c r="AZ7" i="5"/>
  <c r="BE7" i="5"/>
  <c r="BF7" i="5"/>
  <c r="BJ7" i="5"/>
  <c r="AW17" i="5"/>
  <c r="AX17" i="5"/>
  <c r="AZ17" i="5"/>
  <c r="BE17" i="5"/>
  <c r="BF17" i="5"/>
  <c r="BJ17" i="5"/>
  <c r="AW18" i="5"/>
  <c r="AX18" i="5"/>
  <c r="AZ18" i="5"/>
  <c r="BE18" i="5"/>
  <c r="BF18" i="5"/>
  <c r="BJ18" i="5"/>
  <c r="R10" i="24"/>
  <c r="R12" i="24"/>
  <c r="R14" i="24"/>
  <c r="R16" i="24"/>
  <c r="R18" i="24"/>
  <c r="R20" i="24"/>
  <c r="R22" i="24"/>
  <c r="R24" i="24"/>
  <c r="R26" i="24"/>
  <c r="R28" i="24"/>
  <c r="R30" i="24"/>
  <c r="Q30" i="24"/>
  <c r="Q28" i="24"/>
  <c r="Q26" i="24"/>
  <c r="Q24" i="24"/>
  <c r="Q22" i="24"/>
  <c r="Q20" i="24"/>
  <c r="Q18" i="24"/>
  <c r="Q16" i="24"/>
  <c r="Q14" i="24"/>
  <c r="Q12" i="24"/>
  <c r="Q10" i="24"/>
  <c r="R8" i="24"/>
  <c r="Q8" i="24"/>
  <c r="AW7" i="30"/>
  <c r="AW8" i="30"/>
  <c r="AW9" i="30"/>
  <c r="AW10" i="30"/>
  <c r="AW11" i="30"/>
  <c r="AW12" i="30"/>
  <c r="AW13" i="30"/>
  <c r="AX13" i="30"/>
  <c r="AZ13" i="30"/>
  <c r="BE13" i="30"/>
  <c r="BF13" i="30"/>
  <c r="BJ13" i="30"/>
  <c r="I11" i="32"/>
  <c r="Z11" i="32"/>
  <c r="N11" i="32"/>
  <c r="AA11" i="32"/>
  <c r="S11" i="32"/>
  <c r="AB11" i="32"/>
  <c r="AC11" i="32"/>
  <c r="X11" i="32"/>
  <c r="I9" i="32"/>
  <c r="N9" i="32"/>
  <c r="S9" i="32"/>
  <c r="X9" i="32"/>
  <c r="Z9" i="32"/>
  <c r="AA9" i="32"/>
  <c r="AB9" i="32"/>
  <c r="AC9" i="32"/>
  <c r="AD2" i="32"/>
  <c r="AD1" i="32"/>
  <c r="X1" i="32"/>
  <c r="S1" i="32"/>
  <c r="N1" i="32"/>
  <c r="I1" i="32"/>
  <c r="G35" i="14"/>
  <c r="S35" i="14"/>
  <c r="V35" i="14"/>
  <c r="Q35" i="14"/>
  <c r="G28" i="14"/>
  <c r="S28" i="14"/>
  <c r="V28" i="14"/>
  <c r="Q28" i="14"/>
  <c r="Q21" i="14"/>
  <c r="N35" i="1"/>
  <c r="N36" i="1"/>
  <c r="N37" i="1"/>
  <c r="N38" i="1"/>
  <c r="N39" i="1"/>
  <c r="N40" i="1"/>
  <c r="N41" i="1"/>
  <c r="O41" i="1"/>
  <c r="Q41" i="1"/>
  <c r="V41" i="1"/>
  <c r="W41" i="1"/>
  <c r="BK41" i="1"/>
  <c r="AG35" i="1"/>
  <c r="AG36" i="1"/>
  <c r="AG37" i="1"/>
  <c r="AG38" i="1"/>
  <c r="AG39" i="1"/>
  <c r="AG40" i="1"/>
  <c r="AG41" i="1"/>
  <c r="AH41" i="1"/>
  <c r="AJ41" i="1"/>
  <c r="AO41" i="1"/>
  <c r="AP41" i="1"/>
  <c r="BL41" i="1"/>
  <c r="BN41" i="1"/>
  <c r="AZ35" i="1"/>
  <c r="AZ36" i="1"/>
  <c r="AZ37" i="1"/>
  <c r="AZ38" i="1"/>
  <c r="AZ39" i="1"/>
  <c r="AZ40" i="1"/>
  <c r="AZ41" i="1"/>
  <c r="BA41" i="1"/>
  <c r="BC41" i="1"/>
  <c r="BH41" i="1"/>
  <c r="BI41" i="1"/>
  <c r="N28" i="1"/>
  <c r="N29" i="1"/>
  <c r="N30" i="1"/>
  <c r="N31" i="1"/>
  <c r="N32" i="1"/>
  <c r="N33" i="1"/>
  <c r="N34" i="1"/>
  <c r="O34" i="1"/>
  <c r="Q34" i="1"/>
  <c r="V34" i="1"/>
  <c r="W34" i="1"/>
  <c r="BK34" i="1"/>
  <c r="AG28" i="1"/>
  <c r="AG29" i="1"/>
  <c r="AG30" i="1"/>
  <c r="AG31" i="1"/>
  <c r="AG32" i="1"/>
  <c r="AG33" i="1"/>
  <c r="AG34" i="1"/>
  <c r="AH34" i="1"/>
  <c r="AJ34" i="1"/>
  <c r="AO34" i="1"/>
  <c r="AP34" i="1"/>
  <c r="BL34" i="1"/>
  <c r="BN34" i="1"/>
  <c r="AZ34" i="1"/>
  <c r="BA34" i="1"/>
  <c r="BC34" i="1"/>
  <c r="BH34" i="1"/>
  <c r="BI34" i="1"/>
  <c r="AZ33" i="1"/>
  <c r="AZ32" i="1"/>
  <c r="AZ31" i="1"/>
  <c r="AZ30" i="1"/>
  <c r="AZ29" i="1"/>
  <c r="AZ28" i="1"/>
  <c r="N27" i="1"/>
  <c r="O27" i="1"/>
  <c r="Q27" i="1"/>
  <c r="V27" i="1"/>
  <c r="W27" i="1"/>
  <c r="BK27" i="1"/>
  <c r="AG27" i="1"/>
  <c r="AH27" i="1"/>
  <c r="AJ27" i="1"/>
  <c r="AO27" i="1"/>
  <c r="AP27" i="1"/>
  <c r="BL27" i="1"/>
  <c r="BN27" i="1"/>
  <c r="AZ27" i="1"/>
  <c r="BA27" i="1"/>
  <c r="BC27" i="1"/>
  <c r="BH27" i="1"/>
  <c r="BI27" i="1"/>
  <c r="N21" i="1"/>
  <c r="N22" i="1"/>
  <c r="N23" i="1"/>
  <c r="N24" i="1"/>
  <c r="N25" i="1"/>
  <c r="N26" i="1"/>
  <c r="AG21" i="1"/>
  <c r="AG22" i="1"/>
  <c r="AG23" i="1"/>
  <c r="AG24" i="1"/>
  <c r="AG25" i="1"/>
  <c r="AG26" i="1"/>
  <c r="AZ21" i="1"/>
  <c r="AZ22" i="1"/>
  <c r="AZ23" i="1"/>
  <c r="AZ24" i="1"/>
  <c r="AZ25" i="1"/>
  <c r="AZ26" i="1"/>
  <c r="M13" i="16"/>
  <c r="N13" i="16"/>
  <c r="P13" i="16"/>
  <c r="U13" i="16"/>
  <c r="V13" i="16"/>
  <c r="BH13" i="16"/>
  <c r="AE13" i="16"/>
  <c r="AF13" i="16"/>
  <c r="AH13" i="16"/>
  <c r="AM13" i="16"/>
  <c r="AN13" i="16"/>
  <c r="BI13" i="16"/>
  <c r="BK13" i="16"/>
  <c r="M14" i="16"/>
  <c r="N14" i="16"/>
  <c r="P14" i="16"/>
  <c r="U14" i="16"/>
  <c r="V14" i="16"/>
  <c r="BH14" i="16"/>
  <c r="AE14" i="16"/>
  <c r="AF14" i="16"/>
  <c r="AH14" i="16"/>
  <c r="AM14" i="16"/>
  <c r="AN14" i="16"/>
  <c r="BI14" i="16"/>
  <c r="BK14" i="16"/>
  <c r="M8" i="16"/>
  <c r="N8" i="16"/>
  <c r="P8" i="16"/>
  <c r="U8" i="16"/>
  <c r="V8" i="16"/>
  <c r="BH8" i="16"/>
  <c r="AE8" i="16"/>
  <c r="AF8" i="16"/>
  <c r="AH8" i="16"/>
  <c r="AM8" i="16"/>
  <c r="AN8" i="16"/>
  <c r="BI8" i="16"/>
  <c r="BK8" i="16"/>
  <c r="M10" i="16"/>
  <c r="N10" i="16"/>
  <c r="P10" i="16"/>
  <c r="U10" i="16"/>
  <c r="V10" i="16"/>
  <c r="BH10" i="16"/>
  <c r="AE10" i="16"/>
  <c r="AF10" i="16"/>
  <c r="AH10" i="16"/>
  <c r="AM10" i="16"/>
  <c r="AN10" i="16"/>
  <c r="BI10" i="16"/>
  <c r="BK10" i="16"/>
  <c r="M12" i="16"/>
  <c r="N12" i="16"/>
  <c r="P12" i="16"/>
  <c r="U12" i="16"/>
  <c r="V12" i="16"/>
  <c r="BH12" i="16"/>
  <c r="AE12" i="16"/>
  <c r="AF12" i="16"/>
  <c r="AH12" i="16"/>
  <c r="AM12" i="16"/>
  <c r="AN12" i="16"/>
  <c r="BI12" i="16"/>
  <c r="BK12" i="16"/>
  <c r="M17" i="16"/>
  <c r="N17" i="16"/>
  <c r="P17" i="16"/>
  <c r="U17" i="16"/>
  <c r="V17" i="16"/>
  <c r="BH17" i="16"/>
  <c r="AE17" i="16"/>
  <c r="AF17" i="16"/>
  <c r="AH17" i="16"/>
  <c r="AM17" i="16"/>
  <c r="AN17" i="16"/>
  <c r="BI17" i="16"/>
  <c r="BK17" i="16"/>
  <c r="M9" i="16"/>
  <c r="N9" i="16"/>
  <c r="P9" i="16"/>
  <c r="U9" i="16"/>
  <c r="V9" i="16"/>
  <c r="BH9" i="16"/>
  <c r="AE9" i="16"/>
  <c r="AF9" i="16"/>
  <c r="AH9" i="16"/>
  <c r="AM9" i="16"/>
  <c r="AN9" i="16"/>
  <c r="BI9" i="16"/>
  <c r="BK9" i="16"/>
  <c r="F30" i="24"/>
  <c r="P30" i="24"/>
  <c r="N30" i="24"/>
  <c r="J30" i="24"/>
  <c r="F28" i="24"/>
  <c r="P28" i="24"/>
  <c r="N28" i="24"/>
  <c r="J28" i="24"/>
  <c r="F26" i="24"/>
  <c r="P26" i="24"/>
  <c r="N26" i="24"/>
  <c r="J26" i="24"/>
  <c r="F24" i="24"/>
  <c r="P24" i="24"/>
  <c r="N24" i="24"/>
  <c r="J24" i="24"/>
  <c r="F22" i="24"/>
  <c r="P22" i="24"/>
  <c r="N22" i="24"/>
  <c r="J22" i="24"/>
  <c r="F20" i="24"/>
  <c r="P20" i="24"/>
  <c r="N20" i="24"/>
  <c r="J20" i="24"/>
  <c r="F14" i="24"/>
  <c r="P14" i="24"/>
  <c r="N14" i="24"/>
  <c r="J14" i="24"/>
  <c r="F18" i="24"/>
  <c r="P18" i="24"/>
  <c r="N18" i="24"/>
  <c r="J18" i="24"/>
  <c r="F16" i="24"/>
  <c r="P16" i="24"/>
  <c r="N16" i="24"/>
  <c r="J16" i="24"/>
  <c r="F12" i="24"/>
  <c r="P12" i="24"/>
  <c r="N12" i="24"/>
  <c r="J12" i="24"/>
  <c r="F20" i="23"/>
  <c r="P20" i="23"/>
  <c r="N20" i="23"/>
  <c r="J20" i="23"/>
  <c r="F18" i="23"/>
  <c r="P18" i="23"/>
  <c r="N18" i="23"/>
  <c r="J18" i="23"/>
  <c r="F16" i="23"/>
  <c r="P16" i="23"/>
  <c r="N16" i="23"/>
  <c r="J16" i="23"/>
  <c r="F14" i="23"/>
  <c r="P14" i="23"/>
  <c r="N14" i="23"/>
  <c r="J14" i="23"/>
  <c r="M14" i="9"/>
  <c r="M15" i="9"/>
  <c r="M16" i="9"/>
  <c r="M17" i="9"/>
  <c r="M18" i="9"/>
  <c r="M19" i="9"/>
  <c r="M20" i="9"/>
  <c r="N20" i="9"/>
  <c r="P20" i="9"/>
  <c r="U20" i="9"/>
  <c r="V20" i="9"/>
  <c r="BH20" i="9"/>
  <c r="AE14" i="9"/>
  <c r="AE15" i="9"/>
  <c r="AE16" i="9"/>
  <c r="AE17" i="9"/>
  <c r="AE18" i="9"/>
  <c r="AE19" i="9"/>
  <c r="AE20" i="9"/>
  <c r="AF20" i="9"/>
  <c r="AH20" i="9"/>
  <c r="AM20" i="9"/>
  <c r="AN20" i="9"/>
  <c r="BI20" i="9"/>
  <c r="BK20" i="9"/>
  <c r="BO2" i="31"/>
  <c r="BO1" i="31"/>
  <c r="AT1" i="31"/>
  <c r="AA1" i="31"/>
  <c r="H1" i="31"/>
  <c r="M7" i="30"/>
  <c r="M8" i="30"/>
  <c r="M9" i="30"/>
  <c r="M10" i="30"/>
  <c r="M11" i="30"/>
  <c r="M12" i="30"/>
  <c r="M13" i="30"/>
  <c r="N13" i="30"/>
  <c r="P13" i="30"/>
  <c r="U13" i="30"/>
  <c r="V13" i="30"/>
  <c r="BH13" i="30"/>
  <c r="AE7" i="30"/>
  <c r="AE8" i="30"/>
  <c r="AE9" i="30"/>
  <c r="AE10" i="30"/>
  <c r="AE11" i="30"/>
  <c r="AE12" i="30"/>
  <c r="AE13" i="30"/>
  <c r="AF13" i="30"/>
  <c r="AH13" i="30"/>
  <c r="AM13" i="30"/>
  <c r="AN13" i="30"/>
  <c r="BI13" i="30"/>
  <c r="BK13" i="30"/>
  <c r="BL2" i="30"/>
  <c r="BL1" i="30"/>
  <c r="AR1" i="30"/>
  <c r="Z1" i="30"/>
  <c r="H1" i="30"/>
  <c r="M7" i="9"/>
  <c r="M8" i="9"/>
  <c r="M9" i="9"/>
  <c r="M10" i="9"/>
  <c r="M11" i="9"/>
  <c r="M12" i="9"/>
  <c r="M13" i="9"/>
  <c r="N13" i="9"/>
  <c r="P13" i="9"/>
  <c r="U13" i="9"/>
  <c r="V13" i="9"/>
  <c r="BH13" i="9"/>
  <c r="AE7" i="9"/>
  <c r="AE8" i="9"/>
  <c r="AE9" i="9"/>
  <c r="AE10" i="9"/>
  <c r="AE11" i="9"/>
  <c r="AE12" i="9"/>
  <c r="AE13" i="9"/>
  <c r="AF13" i="9"/>
  <c r="AH13" i="9"/>
  <c r="AM13" i="9"/>
  <c r="AN13" i="9"/>
  <c r="BI13" i="9"/>
  <c r="BK13" i="9"/>
  <c r="BE13" i="9"/>
  <c r="N18" i="26"/>
  <c r="V18" i="26"/>
  <c r="I18" i="26"/>
  <c r="U18" i="26"/>
  <c r="X18" i="26"/>
  <c r="I16" i="26"/>
  <c r="U16" i="26"/>
  <c r="N16" i="26"/>
  <c r="V16" i="26"/>
  <c r="X16" i="26"/>
  <c r="I8" i="26"/>
  <c r="U8" i="26"/>
  <c r="N8" i="26"/>
  <c r="V8" i="26"/>
  <c r="X8" i="26"/>
  <c r="I12" i="26"/>
  <c r="U12" i="26"/>
  <c r="N12" i="26"/>
  <c r="V12" i="26"/>
  <c r="X12" i="26"/>
  <c r="I10" i="26"/>
  <c r="U10" i="26"/>
  <c r="N10" i="26"/>
  <c r="V10" i="26"/>
  <c r="X10" i="26"/>
  <c r="Q14" i="14"/>
  <c r="F10" i="23"/>
  <c r="P10" i="23"/>
  <c r="N10" i="23"/>
  <c r="J10" i="23"/>
  <c r="F8" i="23"/>
  <c r="P8" i="23"/>
  <c r="N8" i="23"/>
  <c r="J8" i="23"/>
  <c r="F12" i="23"/>
  <c r="P12" i="23"/>
  <c r="AA1" i="1"/>
  <c r="H1" i="1"/>
  <c r="U10" i="21"/>
  <c r="N10" i="21"/>
  <c r="V10" i="21"/>
  <c r="X10" i="21"/>
  <c r="S10" i="21"/>
  <c r="I8" i="21"/>
  <c r="U8" i="21"/>
  <c r="N8" i="21"/>
  <c r="V8" i="21"/>
  <c r="X8" i="21"/>
  <c r="I12" i="21"/>
  <c r="U12" i="21"/>
  <c r="N12" i="21"/>
  <c r="V12" i="21"/>
  <c r="X12" i="21"/>
  <c r="S8" i="21"/>
  <c r="R1" i="21"/>
  <c r="M1" i="21"/>
  <c r="H1" i="21"/>
  <c r="R1" i="26"/>
  <c r="M1" i="26"/>
  <c r="H1" i="26"/>
  <c r="I20" i="26"/>
  <c r="U20" i="26"/>
  <c r="S12" i="21"/>
  <c r="Y2" i="21"/>
  <c r="Y1" i="21"/>
  <c r="I22" i="26"/>
  <c r="U22" i="26"/>
  <c r="N22" i="26"/>
  <c r="V22" i="26"/>
  <c r="X22" i="26"/>
  <c r="S22" i="26"/>
  <c r="N20" i="26"/>
  <c r="V20" i="26"/>
  <c r="X20" i="26"/>
  <c r="S20" i="26"/>
  <c r="S18" i="26"/>
  <c r="S16" i="26"/>
  <c r="I14" i="26"/>
  <c r="U14" i="26"/>
  <c r="N14" i="26"/>
  <c r="V14" i="26"/>
  <c r="X14" i="26"/>
  <c r="S14" i="26"/>
  <c r="S12" i="26"/>
  <c r="S10" i="26"/>
  <c r="S8" i="26"/>
  <c r="Y2" i="26"/>
  <c r="Y1" i="26"/>
  <c r="S1" i="26"/>
  <c r="N15" i="17"/>
  <c r="O15" i="17"/>
  <c r="Q15" i="17"/>
  <c r="V15" i="17"/>
  <c r="W15" i="17"/>
  <c r="BK15" i="17"/>
  <c r="AG15" i="17"/>
  <c r="AH15" i="17"/>
  <c r="AJ15" i="17"/>
  <c r="AO15" i="17"/>
  <c r="AP15" i="17"/>
  <c r="BL15" i="17"/>
  <c r="BN15" i="17"/>
  <c r="AZ15" i="17"/>
  <c r="BA15" i="17"/>
  <c r="BC15" i="17"/>
  <c r="BH15" i="17"/>
  <c r="BI15" i="17"/>
  <c r="N14" i="17"/>
  <c r="O14" i="17"/>
  <c r="Q14" i="17"/>
  <c r="V14" i="17"/>
  <c r="W14" i="17"/>
  <c r="BK14" i="17"/>
  <c r="AG14" i="17"/>
  <c r="AH14" i="17"/>
  <c r="AJ14" i="17"/>
  <c r="AO14" i="17"/>
  <c r="AP14" i="17"/>
  <c r="BL14" i="17"/>
  <c r="BN14" i="17"/>
  <c r="AZ14" i="17"/>
  <c r="BA14" i="17"/>
  <c r="BC14" i="17"/>
  <c r="BH14" i="17"/>
  <c r="BI14" i="17"/>
  <c r="N7" i="17"/>
  <c r="O7" i="17"/>
  <c r="Q7" i="17"/>
  <c r="V7" i="17"/>
  <c r="W7" i="17"/>
  <c r="BK7" i="17"/>
  <c r="BN7" i="17"/>
  <c r="AZ7" i="17"/>
  <c r="BA7" i="17"/>
  <c r="BC7" i="17"/>
  <c r="BH7" i="17"/>
  <c r="BI7" i="17"/>
  <c r="N16" i="17"/>
  <c r="O16" i="17"/>
  <c r="Q16" i="17"/>
  <c r="V16" i="17"/>
  <c r="W16" i="17"/>
  <c r="BK16" i="17"/>
  <c r="AG16" i="17"/>
  <c r="AH16" i="17"/>
  <c r="AJ16" i="17"/>
  <c r="AO16" i="17"/>
  <c r="AP16" i="17"/>
  <c r="BL16" i="17"/>
  <c r="BN16" i="17"/>
  <c r="AZ16" i="17"/>
  <c r="BA16" i="17"/>
  <c r="BC16" i="17"/>
  <c r="BH16" i="17"/>
  <c r="BI16" i="17"/>
  <c r="N8" i="17"/>
  <c r="O8" i="17"/>
  <c r="Q8" i="17"/>
  <c r="V8" i="17"/>
  <c r="W8" i="17"/>
  <c r="BK8" i="17"/>
  <c r="AG8" i="17"/>
  <c r="AH8" i="17"/>
  <c r="AJ8" i="17"/>
  <c r="AO8" i="17"/>
  <c r="AP8" i="17"/>
  <c r="BL8" i="17"/>
  <c r="BN8" i="17"/>
  <c r="AZ8" i="17"/>
  <c r="BA8" i="17"/>
  <c r="BC8" i="17"/>
  <c r="BH8" i="17"/>
  <c r="BI8" i="17"/>
  <c r="N9" i="17"/>
  <c r="O9" i="17"/>
  <c r="Q9" i="17"/>
  <c r="V9" i="17"/>
  <c r="W9" i="17"/>
  <c r="BK9" i="17"/>
  <c r="AG9" i="17"/>
  <c r="AH9" i="17"/>
  <c r="AJ9" i="17"/>
  <c r="AO9" i="17"/>
  <c r="AP9" i="17"/>
  <c r="BL9" i="17"/>
  <c r="BN9" i="17"/>
  <c r="AZ9" i="17"/>
  <c r="BA9" i="17"/>
  <c r="BC9" i="17"/>
  <c r="BH9" i="17"/>
  <c r="BI9" i="17"/>
  <c r="BO2" i="17"/>
  <c r="BO1" i="17"/>
  <c r="AT1" i="17"/>
  <c r="AA1" i="17"/>
  <c r="H1" i="17"/>
  <c r="M11" i="16"/>
  <c r="N11" i="16"/>
  <c r="P11" i="16"/>
  <c r="U11" i="16"/>
  <c r="V11" i="16"/>
  <c r="BH11" i="16"/>
  <c r="AE11" i="16"/>
  <c r="AF11" i="16"/>
  <c r="AH11" i="16"/>
  <c r="AM11" i="16"/>
  <c r="AN11" i="16"/>
  <c r="BI11" i="16"/>
  <c r="BK11" i="16"/>
  <c r="M7" i="16"/>
  <c r="N7" i="16"/>
  <c r="P7" i="16"/>
  <c r="U7" i="16"/>
  <c r="V7" i="16"/>
  <c r="BH7" i="16"/>
  <c r="AE7" i="16"/>
  <c r="AF7" i="16"/>
  <c r="AH7" i="16"/>
  <c r="AM7" i="16"/>
  <c r="AN7" i="16"/>
  <c r="BI7" i="16"/>
  <c r="BK7" i="16"/>
  <c r="M16" i="16"/>
  <c r="N16" i="16"/>
  <c r="P16" i="16"/>
  <c r="U16" i="16"/>
  <c r="V16" i="16"/>
  <c r="BH16" i="16"/>
  <c r="AE16" i="16"/>
  <c r="AF16" i="16"/>
  <c r="AH16" i="16"/>
  <c r="AM16" i="16"/>
  <c r="AN16" i="16"/>
  <c r="BI16" i="16"/>
  <c r="BK16" i="16"/>
  <c r="M15" i="16"/>
  <c r="N15" i="16"/>
  <c r="P15" i="16"/>
  <c r="U15" i="16"/>
  <c r="V15" i="16"/>
  <c r="BH15" i="16"/>
  <c r="AE15" i="16"/>
  <c r="AF15" i="16"/>
  <c r="AH15" i="16"/>
  <c r="AM15" i="16"/>
  <c r="AN15" i="16"/>
  <c r="BI15" i="16"/>
  <c r="BK15" i="16"/>
  <c r="BL2" i="16"/>
  <c r="BL1" i="16"/>
  <c r="AR1" i="16"/>
  <c r="Z1" i="16"/>
  <c r="H1" i="16"/>
  <c r="M17" i="5"/>
  <c r="N17" i="5"/>
  <c r="P17" i="5"/>
  <c r="U17" i="5"/>
  <c r="V17" i="5"/>
  <c r="BH17" i="5"/>
  <c r="AE17" i="5"/>
  <c r="AF17" i="5"/>
  <c r="AH17" i="5"/>
  <c r="AM17" i="5"/>
  <c r="AN17" i="5"/>
  <c r="BI17" i="5"/>
  <c r="BK17" i="5"/>
  <c r="M7" i="5"/>
  <c r="N7" i="5"/>
  <c r="P7" i="5"/>
  <c r="U7" i="5"/>
  <c r="V7" i="5"/>
  <c r="BH7" i="5"/>
  <c r="AE7" i="5"/>
  <c r="AF7" i="5"/>
  <c r="AH7" i="5"/>
  <c r="AM7" i="5"/>
  <c r="AN7" i="5"/>
  <c r="BI7" i="5"/>
  <c r="BK7" i="5"/>
  <c r="M13" i="5"/>
  <c r="N13" i="5"/>
  <c r="P13" i="5"/>
  <c r="U13" i="5"/>
  <c r="V13" i="5"/>
  <c r="BH13" i="5"/>
  <c r="AE13" i="5"/>
  <c r="AF13" i="5"/>
  <c r="AH13" i="5"/>
  <c r="AM13" i="5"/>
  <c r="AN13" i="5"/>
  <c r="BI13" i="5"/>
  <c r="BK13" i="5"/>
  <c r="M20" i="5"/>
  <c r="N20" i="5"/>
  <c r="P20" i="5"/>
  <c r="U20" i="5"/>
  <c r="V20" i="5"/>
  <c r="BH20" i="5"/>
  <c r="AE20" i="5"/>
  <c r="AF20" i="5"/>
  <c r="AH20" i="5"/>
  <c r="AM20" i="5"/>
  <c r="AN20" i="5"/>
  <c r="BI20" i="5"/>
  <c r="BK20" i="5"/>
  <c r="M19" i="5"/>
  <c r="N19" i="5"/>
  <c r="P19" i="5"/>
  <c r="U19" i="5"/>
  <c r="V19" i="5"/>
  <c r="BH19" i="5"/>
  <c r="AE19" i="5"/>
  <c r="AF19" i="5"/>
  <c r="AH19" i="5"/>
  <c r="AM19" i="5"/>
  <c r="AN19" i="5"/>
  <c r="BI19" i="5"/>
  <c r="BK19" i="5"/>
  <c r="M18" i="5"/>
  <c r="N18" i="5"/>
  <c r="P18" i="5"/>
  <c r="U18" i="5"/>
  <c r="V18" i="5"/>
  <c r="BH18" i="5"/>
  <c r="AE18" i="5"/>
  <c r="AF18" i="5"/>
  <c r="AH18" i="5"/>
  <c r="AM18" i="5"/>
  <c r="AN18" i="5"/>
  <c r="BI18" i="5"/>
  <c r="BK18" i="5"/>
  <c r="BL2" i="5"/>
  <c r="BL1" i="5"/>
  <c r="AR1" i="5"/>
  <c r="Z1" i="5"/>
  <c r="H1" i="5"/>
  <c r="N8" i="15"/>
  <c r="O8" i="15"/>
  <c r="Q8" i="15"/>
  <c r="V8" i="15"/>
  <c r="W8" i="15"/>
  <c r="BK8" i="15"/>
  <c r="AG8" i="15"/>
  <c r="AH8" i="15"/>
  <c r="AJ8" i="15"/>
  <c r="AO8" i="15"/>
  <c r="AP8" i="15"/>
  <c r="BL8" i="15"/>
  <c r="BN8" i="15"/>
  <c r="AZ8" i="15"/>
  <c r="BA8" i="15"/>
  <c r="BC8" i="15"/>
  <c r="BH8" i="15"/>
  <c r="BI8" i="15"/>
  <c r="N12" i="15"/>
  <c r="O12" i="15"/>
  <c r="Q12" i="15"/>
  <c r="V12" i="15"/>
  <c r="W12" i="15"/>
  <c r="BK12" i="15"/>
  <c r="AG12" i="15"/>
  <c r="AH12" i="15"/>
  <c r="AJ12" i="15"/>
  <c r="AO12" i="15"/>
  <c r="AP12" i="15"/>
  <c r="BL12" i="15"/>
  <c r="BN12" i="15"/>
  <c r="AZ12" i="15"/>
  <c r="BA12" i="15"/>
  <c r="BC12" i="15"/>
  <c r="BH12" i="15"/>
  <c r="BI12" i="15"/>
  <c r="N10" i="15"/>
  <c r="O10" i="15"/>
  <c r="Q10" i="15"/>
  <c r="V10" i="15"/>
  <c r="W10" i="15"/>
  <c r="BK10" i="15"/>
  <c r="AG10" i="15"/>
  <c r="AH10" i="15"/>
  <c r="AJ10" i="15"/>
  <c r="AO10" i="15"/>
  <c r="AP10" i="15"/>
  <c r="BL10" i="15"/>
  <c r="BN10" i="15"/>
  <c r="AZ10" i="15"/>
  <c r="BA10" i="15"/>
  <c r="BC10" i="15"/>
  <c r="BH10" i="15"/>
  <c r="BI10" i="15"/>
  <c r="N13" i="15"/>
  <c r="O13" i="15"/>
  <c r="Q13" i="15"/>
  <c r="V13" i="15"/>
  <c r="W13" i="15"/>
  <c r="BK13" i="15"/>
  <c r="AG13" i="15"/>
  <c r="AH13" i="15"/>
  <c r="AJ13" i="15"/>
  <c r="AO13" i="15"/>
  <c r="AP13" i="15"/>
  <c r="BL13" i="15"/>
  <c r="BN13" i="15"/>
  <c r="AZ13" i="15"/>
  <c r="BA13" i="15"/>
  <c r="BC13" i="15"/>
  <c r="BH13" i="15"/>
  <c r="BI13" i="15"/>
  <c r="N9" i="15"/>
  <c r="O9" i="15"/>
  <c r="Q9" i="15"/>
  <c r="V9" i="15"/>
  <c r="W9" i="15"/>
  <c r="BK9" i="15"/>
  <c r="AG9" i="15"/>
  <c r="AH9" i="15"/>
  <c r="AJ9" i="15"/>
  <c r="AO9" i="15"/>
  <c r="AP9" i="15"/>
  <c r="BL9" i="15"/>
  <c r="BN9" i="15"/>
  <c r="AZ9" i="15"/>
  <c r="BA9" i="15"/>
  <c r="BC9" i="15"/>
  <c r="BH9" i="15"/>
  <c r="BI9" i="15"/>
  <c r="N7" i="15"/>
  <c r="O7" i="15"/>
  <c r="Q7" i="15"/>
  <c r="V7" i="15"/>
  <c r="W7" i="15"/>
  <c r="BK7" i="15"/>
  <c r="AG7" i="15"/>
  <c r="AH7" i="15"/>
  <c r="AJ7" i="15"/>
  <c r="AO7" i="15"/>
  <c r="AP7" i="15"/>
  <c r="BL7" i="15"/>
  <c r="BN7" i="15"/>
  <c r="AZ7" i="15"/>
  <c r="BA7" i="15"/>
  <c r="BC7" i="15"/>
  <c r="BH7" i="15"/>
  <c r="BI7" i="15"/>
  <c r="N14" i="15"/>
  <c r="O14" i="15"/>
  <c r="Q14" i="15"/>
  <c r="V14" i="15"/>
  <c r="W14" i="15"/>
  <c r="BK14" i="15"/>
  <c r="AG14" i="15"/>
  <c r="AH14" i="15"/>
  <c r="AJ14" i="15"/>
  <c r="AO14" i="15"/>
  <c r="AP14" i="15"/>
  <c r="BL14" i="15"/>
  <c r="BN14" i="15"/>
  <c r="AZ14" i="15"/>
  <c r="BA14" i="15"/>
  <c r="BC14" i="15"/>
  <c r="BH14" i="15"/>
  <c r="BI14" i="15"/>
  <c r="N15" i="15"/>
  <c r="O15" i="15"/>
  <c r="Q15" i="15"/>
  <c r="V15" i="15"/>
  <c r="W15" i="15"/>
  <c r="BK15" i="15"/>
  <c r="AG15" i="15"/>
  <c r="AH15" i="15"/>
  <c r="AJ15" i="15"/>
  <c r="AO15" i="15"/>
  <c r="AP15" i="15"/>
  <c r="BL15" i="15"/>
  <c r="BN15" i="15"/>
  <c r="AZ15" i="15"/>
  <c r="BA15" i="15"/>
  <c r="BC15" i="15"/>
  <c r="BH15" i="15"/>
  <c r="BI15" i="15"/>
  <c r="N11" i="15"/>
  <c r="O11" i="15"/>
  <c r="Q11" i="15"/>
  <c r="V11" i="15"/>
  <c r="W11" i="15"/>
  <c r="BK11" i="15"/>
  <c r="AG11" i="15"/>
  <c r="AH11" i="15"/>
  <c r="AJ11" i="15"/>
  <c r="AO11" i="15"/>
  <c r="AP11" i="15"/>
  <c r="BL11" i="15"/>
  <c r="BN11" i="15"/>
  <c r="AZ11" i="15"/>
  <c r="BA11" i="15"/>
  <c r="BC11" i="15"/>
  <c r="BH11" i="15"/>
  <c r="BI11" i="15"/>
  <c r="N16" i="15"/>
  <c r="O16" i="15"/>
  <c r="Q16" i="15"/>
  <c r="V16" i="15"/>
  <c r="W16" i="15"/>
  <c r="BK16" i="15"/>
  <c r="AG16" i="15"/>
  <c r="AH16" i="15"/>
  <c r="AJ16" i="15"/>
  <c r="AO16" i="15"/>
  <c r="AP16" i="15"/>
  <c r="BL16" i="15"/>
  <c r="BN16" i="15"/>
  <c r="AZ16" i="15"/>
  <c r="BA16" i="15"/>
  <c r="BC16" i="15"/>
  <c r="BH16" i="15"/>
  <c r="BI16" i="15"/>
  <c r="BO2" i="15"/>
  <c r="BO1" i="15"/>
  <c r="AT1" i="15"/>
  <c r="AA1" i="15"/>
  <c r="H1" i="15"/>
  <c r="W2" i="14"/>
  <c r="W1" i="14"/>
  <c r="F10" i="24"/>
  <c r="P10" i="24"/>
  <c r="N10" i="24"/>
  <c r="J10" i="24"/>
  <c r="F8" i="24"/>
  <c r="P8" i="24"/>
  <c r="N8" i="24"/>
  <c r="J8" i="24"/>
  <c r="T2" i="24"/>
  <c r="T1" i="24"/>
  <c r="N12" i="23"/>
  <c r="J12" i="23"/>
  <c r="T2" i="23"/>
  <c r="T1" i="23"/>
  <c r="BL2" i="9"/>
  <c r="BL1" i="9"/>
  <c r="AR1" i="9"/>
  <c r="Z1" i="9"/>
  <c r="H1" i="9"/>
  <c r="N8" i="6"/>
  <c r="O8" i="6"/>
  <c r="Q8" i="6"/>
  <c r="V8" i="6"/>
  <c r="X8" i="6"/>
  <c r="Y8" i="6"/>
  <c r="BQ8" i="6"/>
  <c r="AI8" i="6"/>
  <c r="AJ8" i="6"/>
  <c r="AL8" i="6"/>
  <c r="AQ8" i="6"/>
  <c r="AS8" i="6"/>
  <c r="AT8" i="6"/>
  <c r="BR8" i="6"/>
  <c r="BT8" i="6"/>
  <c r="EQ8" i="6"/>
  <c r="CF8" i="6"/>
  <c r="CG8" i="6"/>
  <c r="CI8" i="6"/>
  <c r="CN8" i="6"/>
  <c r="CP8" i="6"/>
  <c r="CQ8" i="6"/>
  <c r="EI8" i="6"/>
  <c r="DA8" i="6"/>
  <c r="DB8" i="6"/>
  <c r="DD8" i="6"/>
  <c r="DI8" i="6"/>
  <c r="DK8" i="6"/>
  <c r="DL8" i="6"/>
  <c r="EJ8" i="6"/>
  <c r="EL8" i="6"/>
  <c r="ER8" i="6"/>
  <c r="ES8" i="6"/>
  <c r="ET2" i="6"/>
  <c r="EM2" i="6"/>
  <c r="BU2" i="6"/>
  <c r="ET1" i="6"/>
  <c r="EM1" i="6"/>
  <c r="DP1" i="6"/>
  <c r="CU1" i="6"/>
  <c r="BZ1" i="6"/>
  <c r="BU1" i="6"/>
  <c r="AX1" i="6"/>
  <c r="AC1" i="6"/>
  <c r="H1" i="6"/>
  <c r="N14" i="1"/>
  <c r="N15" i="1"/>
  <c r="N16" i="1"/>
  <c r="N17" i="1"/>
  <c r="N18" i="1"/>
  <c r="N19" i="1"/>
  <c r="N20" i="1"/>
  <c r="O20" i="1"/>
  <c r="V20" i="1"/>
  <c r="W20" i="1"/>
  <c r="BK20" i="1"/>
  <c r="AG14" i="1"/>
  <c r="AG15" i="1"/>
  <c r="AG16" i="1"/>
  <c r="AG17" i="1"/>
  <c r="AG18" i="1"/>
  <c r="AG19" i="1"/>
  <c r="AG20" i="1"/>
  <c r="AH20" i="1"/>
  <c r="AJ20" i="1"/>
  <c r="AO20" i="1"/>
  <c r="AP20" i="1"/>
  <c r="BL20" i="1"/>
  <c r="BN20" i="1"/>
  <c r="N13" i="1"/>
  <c r="O13" i="1"/>
  <c r="Q13" i="1"/>
  <c r="V13" i="1"/>
  <c r="W13" i="1"/>
  <c r="BK13" i="1"/>
  <c r="AG7" i="1"/>
  <c r="AG8" i="1"/>
  <c r="AG9" i="1"/>
  <c r="AG10" i="1"/>
  <c r="AG11" i="1"/>
  <c r="AG12" i="1"/>
  <c r="AG13" i="1"/>
  <c r="AH13" i="1"/>
  <c r="AJ13" i="1"/>
  <c r="AO13" i="1"/>
  <c r="AP13" i="1"/>
  <c r="BL13" i="1"/>
  <c r="BN13" i="1"/>
  <c r="AZ14" i="1"/>
  <c r="AZ15" i="1"/>
  <c r="AZ16" i="1"/>
  <c r="AZ17" i="1"/>
  <c r="AZ18" i="1"/>
  <c r="AZ19" i="1"/>
  <c r="AZ20" i="1"/>
  <c r="BA20" i="1"/>
  <c r="BC20" i="1"/>
  <c r="BH20" i="1"/>
  <c r="BI20" i="1"/>
  <c r="AZ7" i="1"/>
  <c r="AZ8" i="1"/>
  <c r="AZ9" i="1"/>
  <c r="AZ10" i="1"/>
  <c r="AZ11" i="1"/>
  <c r="AZ12" i="1"/>
  <c r="AZ13" i="1"/>
  <c r="BA13" i="1"/>
  <c r="BC13" i="1"/>
  <c r="BH13" i="1"/>
  <c r="BI13" i="1"/>
  <c r="BO2" i="1"/>
  <c r="BO1" i="1"/>
  <c r="AT1" i="1"/>
</calcChain>
</file>

<file path=xl/sharedStrings.xml><?xml version="1.0" encoding="utf-8"?>
<sst xmlns="http://schemas.openxmlformats.org/spreadsheetml/2006/main" count="2374" uniqueCount="280">
  <si>
    <t>Judge at A:</t>
  </si>
  <si>
    <t>Judge at B:</t>
  </si>
  <si>
    <t>Judge at C:</t>
  </si>
  <si>
    <t>COMPULSORIES</t>
  </si>
  <si>
    <t>FREESTYLE</t>
  </si>
  <si>
    <t>ACTUAL SCORES</t>
  </si>
  <si>
    <t>Div. by</t>
  </si>
  <si>
    <t>FINAL</t>
  </si>
  <si>
    <t>No.</t>
  </si>
  <si>
    <t>Vaulter</t>
  </si>
  <si>
    <t>Horse</t>
  </si>
  <si>
    <t>Lunger</t>
  </si>
  <si>
    <t>Club</t>
  </si>
  <si>
    <t>V'ltOn</t>
  </si>
  <si>
    <t>Bas S</t>
  </si>
  <si>
    <t>1/2 Fl</t>
  </si>
  <si>
    <t>Pl'k</t>
  </si>
  <si>
    <t>I/s S't</t>
  </si>
  <si>
    <t>O/s S't</t>
  </si>
  <si>
    <t>Kneel</t>
  </si>
  <si>
    <t>V'lt Off</t>
  </si>
  <si>
    <t>Total</t>
  </si>
  <si>
    <t>No&amp;Ex</t>
  </si>
  <si>
    <t>Score</t>
  </si>
  <si>
    <t>Art.</t>
  </si>
  <si>
    <t>Exer</t>
  </si>
  <si>
    <t>Gen Im</t>
  </si>
  <si>
    <t>SCORE</t>
  </si>
  <si>
    <t>A</t>
  </si>
  <si>
    <t>B</t>
  </si>
  <si>
    <t>C</t>
  </si>
  <si>
    <t>Overall</t>
  </si>
  <si>
    <t>Place</t>
  </si>
  <si>
    <t>Sub-total</t>
  </si>
  <si>
    <t>Ranking</t>
  </si>
  <si>
    <t>D&amp;P</t>
  </si>
  <si>
    <t>Perf</t>
  </si>
  <si>
    <t>Diff.</t>
  </si>
  <si>
    <t>Ex Sc</t>
  </si>
  <si>
    <t>Sub</t>
  </si>
  <si>
    <t>Stand</t>
  </si>
  <si>
    <t>S Bwd</t>
  </si>
  <si>
    <t>S Fwd</t>
  </si>
  <si>
    <t>Mill</t>
  </si>
  <si>
    <t>Flag</t>
  </si>
  <si>
    <t>Judges' Scores</t>
  </si>
  <si>
    <t>TOTAL</t>
  </si>
  <si>
    <t>COMBINED</t>
  </si>
  <si>
    <t>Preliminary Squad</t>
  </si>
  <si>
    <t>Actual</t>
  </si>
  <si>
    <t>Plank</t>
  </si>
  <si>
    <t>In Seat</t>
  </si>
  <si>
    <t>Out S</t>
  </si>
  <si>
    <t>V'ltOf</t>
  </si>
  <si>
    <t>Exerc</t>
  </si>
  <si>
    <t>Sw fw</t>
  </si>
  <si>
    <t>1/2 Mill</t>
  </si>
  <si>
    <t>Sw bw</t>
  </si>
  <si>
    <t>Novice Individual</t>
  </si>
  <si>
    <t>Advanced Individual</t>
  </si>
  <si>
    <t>ROUND 2</t>
  </si>
  <si>
    <t>Score for Round</t>
  </si>
  <si>
    <t>SwOff</t>
  </si>
  <si>
    <t>score</t>
  </si>
  <si>
    <t>Intermediate Squad</t>
  </si>
  <si>
    <t>Half M</t>
  </si>
  <si>
    <t>Preliminary Individual</t>
  </si>
  <si>
    <t>Intermediate Individual</t>
  </si>
  <si>
    <t>Pre-Novice Individual</t>
  </si>
  <si>
    <t>Green Horse Class</t>
  </si>
  <si>
    <t>PDD Walk A (over 6)</t>
  </si>
  <si>
    <t>PDD Walk B (under 6)</t>
  </si>
  <si>
    <t>CREME BRULEE</t>
  </si>
  <si>
    <t>Melinda Halloran</t>
  </si>
  <si>
    <t>Violet Levett</t>
  </si>
  <si>
    <t>BAIBERRALEY RULES</t>
  </si>
  <si>
    <t>Karen Mitchell</t>
  </si>
  <si>
    <t>Independent</t>
  </si>
  <si>
    <t>Christine Lawrence</t>
  </si>
  <si>
    <t>Sydney Vaulting Group</t>
  </si>
  <si>
    <t>Imogen Murphy</t>
  </si>
  <si>
    <t>Bathurst &amp; District</t>
  </si>
  <si>
    <t>Lucia Rogan</t>
  </si>
  <si>
    <t>KAMILAROI YORKSHIRE</t>
  </si>
  <si>
    <t>Veritas</t>
  </si>
  <si>
    <t>Daytona Halloran</t>
  </si>
  <si>
    <t>Robyn Boyle</t>
  </si>
  <si>
    <t>Tiannah Witney</t>
  </si>
  <si>
    <t>Zoe Caddis</t>
  </si>
  <si>
    <t>SERENDIPITY SCARLET</t>
  </si>
  <si>
    <t>Martine Fogg</t>
  </si>
  <si>
    <t>Hunter Valley</t>
  </si>
  <si>
    <t>WF INDIGO</t>
  </si>
  <si>
    <t>Kerrie Stapleton</t>
  </si>
  <si>
    <t>Equiste</t>
  </si>
  <si>
    <t>Nicole Connor</t>
  </si>
  <si>
    <t>Justin Boyle</t>
  </si>
  <si>
    <t>Sharna Kirkham</t>
  </si>
  <si>
    <t>Rhiannon Webb</t>
  </si>
  <si>
    <t>Sabine Osmotherly</t>
  </si>
  <si>
    <t>Emily Jones</t>
  </si>
  <si>
    <t>Kayla Brewer</t>
  </si>
  <si>
    <t>Georgina Heard</t>
  </si>
  <si>
    <t>Peyton Halloran</t>
  </si>
  <si>
    <t>Jarrod Boyle</t>
  </si>
  <si>
    <t>Tegan Davis</t>
  </si>
  <si>
    <t>Erin Ryan</t>
  </si>
  <si>
    <t>Megan Couzins</t>
  </si>
  <si>
    <t>TUFFROCK CRUISE</t>
  </si>
  <si>
    <t>Bronte Fletcher</t>
  </si>
  <si>
    <t>Eloise Tate</t>
  </si>
  <si>
    <t>Lydia George</t>
  </si>
  <si>
    <t>Poppy Loveland</t>
  </si>
  <si>
    <t>Charlotte Clark</t>
  </si>
  <si>
    <t>Sarah Clark</t>
  </si>
  <si>
    <t>Fleur Sykes</t>
  </si>
  <si>
    <t>Dodi Rogan</t>
  </si>
  <si>
    <t>Jamie Haste</t>
  </si>
  <si>
    <t>Hope Beetson</t>
  </si>
  <si>
    <t>Ivy Sykes</t>
  </si>
  <si>
    <t>Trista Mitchell</t>
  </si>
  <si>
    <t>Isabel Smith</t>
  </si>
  <si>
    <t>Breanna Trappel</t>
  </si>
  <si>
    <t>Madison Foster</t>
  </si>
  <si>
    <t>Southern Highlands</t>
  </si>
  <si>
    <t>Erin Mullen</t>
  </si>
  <si>
    <t>Molly Duffy</t>
  </si>
  <si>
    <t>Hannah Gatwood</t>
  </si>
  <si>
    <t>Ginger Kennett</t>
  </si>
  <si>
    <t>Robyn Bruderer</t>
  </si>
  <si>
    <t>Krystle Lander</t>
  </si>
  <si>
    <t>Chris Wicks</t>
  </si>
  <si>
    <t>NSW State Championships 2016</t>
  </si>
  <si>
    <t>Eliza Wark-Chapman</t>
  </si>
  <si>
    <t>Nicole Collett</t>
  </si>
  <si>
    <t>Orlagh Fitzgerald</t>
  </si>
  <si>
    <t xml:space="preserve">ALKA KHAN </t>
  </si>
  <si>
    <t>HOLLYWOOD GOSSIP</t>
  </si>
  <si>
    <t>DONATI 3</t>
  </si>
  <si>
    <t>WARRAWEE EEVITA</t>
  </si>
  <si>
    <t>KINGSTON LEGATO</t>
  </si>
  <si>
    <t xml:space="preserve">Sue Wark </t>
  </si>
  <si>
    <t>Lyn Lynch</t>
  </si>
  <si>
    <t>Georgie Kennett</t>
  </si>
  <si>
    <t>Fiona Abbott</t>
  </si>
  <si>
    <t>Melissa Thompson</t>
  </si>
  <si>
    <t>Eliza Wark-chapman</t>
  </si>
  <si>
    <t>Annabelle Hall</t>
  </si>
  <si>
    <t>Charlotte Butt</t>
  </si>
  <si>
    <t>Georgia Lehman</t>
  </si>
  <si>
    <t>Ainsley Fraser</t>
  </si>
  <si>
    <t>Morgen Neal</t>
  </si>
  <si>
    <t>Kelsie Thatcher</t>
  </si>
  <si>
    <t>Heyam Hattab</t>
  </si>
  <si>
    <t>Claire Stevens</t>
  </si>
  <si>
    <t>Maleka Mitchell</t>
  </si>
  <si>
    <t>Gipsy Foster</t>
  </si>
  <si>
    <t>India Gready</t>
  </si>
  <si>
    <t>KING TOBLERONE</t>
  </si>
  <si>
    <t>LOUIS</t>
  </si>
  <si>
    <t xml:space="preserve">TEP CONNOR </t>
  </si>
  <si>
    <t>WP COGNAC</t>
  </si>
  <si>
    <t>EP MORGAN</t>
  </si>
  <si>
    <t>GAME ON</t>
  </si>
  <si>
    <t>Sarah Venamore</t>
  </si>
  <si>
    <t>Rebecca Howard</t>
  </si>
  <si>
    <t xml:space="preserve">Eliza Wark-Chapman </t>
  </si>
  <si>
    <t>Bronwen Lowe</t>
  </si>
  <si>
    <t xml:space="preserve">Kerri Wilson </t>
  </si>
  <si>
    <t>Sally Paragalli</t>
  </si>
  <si>
    <t>Riverina Equiste Vaulters</t>
  </si>
  <si>
    <t>National Equestrian Centre</t>
  </si>
  <si>
    <t>Byron Bay</t>
  </si>
  <si>
    <t>Charlotte Lee</t>
  </si>
  <si>
    <t>Georgia Makila</t>
  </si>
  <si>
    <t>Molly Stubberfield</t>
  </si>
  <si>
    <t>Caitlin Fraser</t>
  </si>
  <si>
    <t>Ceridwen Fenemore</t>
  </si>
  <si>
    <t>Luka Linden</t>
  </si>
  <si>
    <t>Abbey Hunt</t>
  </si>
  <si>
    <t>Scone Equestrian Vaulting Team</t>
  </si>
  <si>
    <t>Kaitlyn Jones</t>
  </si>
  <si>
    <t>Madelaine Ohare</t>
  </si>
  <si>
    <t>Suzanne Wark</t>
  </si>
  <si>
    <t>Jerri Dixon</t>
  </si>
  <si>
    <t>Scone Thoroughbreds</t>
  </si>
  <si>
    <t>Bronagh Miskelly</t>
  </si>
  <si>
    <t>R.Claudia Leahy</t>
  </si>
  <si>
    <t>SVG Flame</t>
  </si>
  <si>
    <t>Paige Gready</t>
  </si>
  <si>
    <t>Tyler Mckellar</t>
  </si>
  <si>
    <t>Lauren Steinman</t>
  </si>
  <si>
    <t>Lily Steinman</t>
  </si>
  <si>
    <t>Isabella Napthali</t>
  </si>
  <si>
    <t>Charlotte Foster</t>
  </si>
  <si>
    <t>Maggie Davis</t>
  </si>
  <si>
    <t>KERRABEE OTTOMAN</t>
  </si>
  <si>
    <t>SPRINGFIELD COMMANDER</t>
  </si>
  <si>
    <t>Jasmine Allday</t>
  </si>
  <si>
    <t>Amanda Lee</t>
  </si>
  <si>
    <t>Rachael Mackey</t>
  </si>
  <si>
    <t>Gabrielle Orrock</t>
  </si>
  <si>
    <t>Class: 13 (Div 1)</t>
  </si>
  <si>
    <t>Naomi Yamaguchi</t>
  </si>
  <si>
    <t>Isabelle Steinman</t>
  </si>
  <si>
    <t>Mei Davey</t>
  </si>
  <si>
    <t>Jordan Uecker</t>
  </si>
  <si>
    <t>Olivia Romano</t>
  </si>
  <si>
    <t>Eden Kautz</t>
  </si>
  <si>
    <t>Claudia Leahy</t>
  </si>
  <si>
    <t>Claire Begg</t>
  </si>
  <si>
    <t>REVA</t>
  </si>
  <si>
    <t>Kerri Wilson</t>
  </si>
  <si>
    <t>COMIC SYMPHONY</t>
  </si>
  <si>
    <t>Novice Squad</t>
  </si>
  <si>
    <t>SHVT Black Swan</t>
  </si>
  <si>
    <t>Ally Hammer</t>
  </si>
  <si>
    <t>Ella Engelhardt</t>
  </si>
  <si>
    <t>Ella Fin</t>
  </si>
  <si>
    <t>R. Claire Begg</t>
  </si>
  <si>
    <t>NEqC</t>
  </si>
  <si>
    <t>SHVT Blue Moon</t>
  </si>
  <si>
    <t>SVG Red</t>
  </si>
  <si>
    <t>Preliminary Squad AWD</t>
  </si>
  <si>
    <t>Scone Brumbies</t>
  </si>
  <si>
    <t>R. Trista Mitchell</t>
  </si>
  <si>
    <t xml:space="preserve">Barrel Squad </t>
  </si>
  <si>
    <t>Judge at D:</t>
  </si>
  <si>
    <t>Pas de Deux Intermediate</t>
  </si>
  <si>
    <t>Tech</t>
  </si>
  <si>
    <t>Art</t>
  </si>
  <si>
    <t>SVG</t>
  </si>
  <si>
    <t>India Lehman</t>
  </si>
  <si>
    <t>Jasmine Ryan</t>
  </si>
  <si>
    <t>Lila Day</t>
  </si>
  <si>
    <t>Angie Deeks</t>
  </si>
  <si>
    <t>Nina Fritzell</t>
  </si>
  <si>
    <t>judge at D: Robyn Bruderer</t>
  </si>
  <si>
    <t>Class: 13 (Div 2)</t>
  </si>
  <si>
    <t>Class 1 Open Individual</t>
  </si>
  <si>
    <t>TECHNICAL TEST</t>
  </si>
  <si>
    <t>TECHNICAL TEST - Elements</t>
  </si>
  <si>
    <t>TECHNICAL TEST - A&amp;P</t>
  </si>
  <si>
    <t>Final</t>
  </si>
  <si>
    <t>Test</t>
  </si>
  <si>
    <t>Fl. 1</t>
  </si>
  <si>
    <t>Fl. 2</t>
  </si>
  <si>
    <t>Jump f'ce</t>
  </si>
  <si>
    <t>Co-ord</t>
  </si>
  <si>
    <t>Supple</t>
  </si>
  <si>
    <t>Balance</t>
  </si>
  <si>
    <t>Strength</t>
  </si>
  <si>
    <t>Sum</t>
  </si>
  <si>
    <t>Ruth Skrzypek</t>
  </si>
  <si>
    <t>HUNTERVIEW SINATRA</t>
  </si>
  <si>
    <t>Kingfisher</t>
  </si>
  <si>
    <t>Scone</t>
  </si>
  <si>
    <t>R. Jamie Haste</t>
  </si>
  <si>
    <t>Class: 8 (Div 2)</t>
  </si>
  <si>
    <t>Class: 7 (7C)</t>
  </si>
  <si>
    <t>Class: 6 (6C)</t>
  </si>
  <si>
    <t>Class: 5 (C)</t>
  </si>
  <si>
    <t>Class: 8 (Div 1)</t>
  </si>
  <si>
    <t>Class: 12 (12C)</t>
  </si>
  <si>
    <t>l</t>
  </si>
  <si>
    <t>2 (Scratched)</t>
  </si>
  <si>
    <t>Class: 3  (1 round only) (3AC)</t>
  </si>
  <si>
    <t>Class: 8 (Div 3)</t>
  </si>
  <si>
    <t>Louis</t>
  </si>
  <si>
    <t>Class: 9</t>
  </si>
  <si>
    <t xml:space="preserve">Class: 17 </t>
  </si>
  <si>
    <t xml:space="preserve">Class: 21 </t>
  </si>
  <si>
    <t xml:space="preserve">Class: 20 </t>
  </si>
  <si>
    <t xml:space="preserve">Class: 18 </t>
  </si>
  <si>
    <t>Class: 22</t>
  </si>
  <si>
    <t xml:space="preserve">Class: 23 </t>
  </si>
  <si>
    <t>Pas de Deux Barrel: Under 6</t>
  </si>
  <si>
    <t>Class: 24</t>
  </si>
  <si>
    <t>Class: 11</t>
  </si>
  <si>
    <t>Pas de Deux Barrel: Over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</si>
</sst>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C09]dd\-mmm\-yy;@"/>
    <numFmt numFmtId="165" formatCode="[$-409]h:mm:ss\ AM/PM;@"/>
    <numFmt numFmtId="166" formatCode="0.0"/>
    <numFmt numFmtId="167" formatCode="0.000"/>
    <numFmt numFmtId="168" formatCode="0.000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2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/>
    <xf numFmtId="164" fontId="0" fillId="0" borderId="0" xfId="0" applyNumberFormat="1" applyAlignment="1">
      <alignment horizontal="right"/>
    </xf>
    <xf numFmtId="0" fontId="1" fillId="0" borderId="0" xfId="0" applyFont="1"/>
    <xf numFmtId="165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166" fontId="0" fillId="4" borderId="0" xfId="0" applyNumberFormat="1" applyFill="1"/>
    <xf numFmtId="167" fontId="0" fillId="0" borderId="0" xfId="0" applyNumberFormat="1" applyAlignment="1"/>
    <xf numFmtId="167" fontId="0" fillId="2" borderId="0" xfId="0" applyNumberFormat="1" applyFill="1" applyAlignment="1"/>
    <xf numFmtId="166" fontId="0" fillId="2" borderId="0" xfId="0" applyNumberFormat="1" applyFill="1"/>
    <xf numFmtId="167" fontId="0" fillId="2" borderId="0" xfId="0" applyNumberFormat="1" applyFill="1"/>
    <xf numFmtId="166" fontId="0" fillId="3" borderId="0" xfId="0" applyNumberFormat="1" applyFill="1" applyAlignment="1"/>
    <xf numFmtId="167" fontId="0" fillId="3" borderId="0" xfId="0" applyNumberFormat="1" applyFill="1"/>
    <xf numFmtId="0" fontId="0" fillId="0" borderId="0" xfId="0" applyAlignment="1">
      <alignment horizontal="right"/>
    </xf>
    <xf numFmtId="167" fontId="0" fillId="0" borderId="0" xfId="0" applyNumberFormat="1"/>
    <xf numFmtId="0" fontId="0" fillId="0" borderId="0" xfId="0" applyAlignment="1"/>
    <xf numFmtId="0" fontId="0" fillId="0" borderId="0" xfId="0" applyFill="1"/>
    <xf numFmtId="166" fontId="0" fillId="0" borderId="0" xfId="0" applyNumberFormat="1"/>
    <xf numFmtId="167" fontId="0" fillId="0" borderId="0" xfId="0" applyNumberFormat="1" applyFill="1"/>
    <xf numFmtId="0" fontId="2" fillId="0" borderId="0" xfId="0" applyFont="1"/>
    <xf numFmtId="1" fontId="2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  <xf numFmtId="166" fontId="0" fillId="5" borderId="0" xfId="0" applyNumberFormat="1" applyFill="1"/>
    <xf numFmtId="0" fontId="3" fillId="0" borderId="0" xfId="0" applyFont="1" applyAlignment="1">
      <alignment horizontal="center"/>
    </xf>
    <xf numFmtId="166" fontId="0" fillId="6" borderId="0" xfId="0" applyNumberFormat="1" applyFill="1"/>
    <xf numFmtId="167" fontId="0" fillId="6" borderId="0" xfId="0" applyNumberFormat="1" applyFill="1"/>
    <xf numFmtId="0" fontId="4" fillId="0" borderId="0" xfId="0" applyFont="1"/>
    <xf numFmtId="0" fontId="4" fillId="0" borderId="0" xfId="0" applyFont="1" applyFill="1"/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6" fillId="0" borderId="0" xfId="0" applyFont="1"/>
    <xf numFmtId="0" fontId="5" fillId="0" borderId="0" xfId="0" applyFont="1"/>
    <xf numFmtId="166" fontId="0" fillId="0" borderId="0" xfId="0" applyNumberFormat="1" applyFill="1"/>
    <xf numFmtId="0" fontId="0" fillId="0" borderId="0" xfId="0" applyAlignment="1">
      <alignment horizontal="center"/>
    </xf>
    <xf numFmtId="166" fontId="2" fillId="4" borderId="0" xfId="0" applyNumberFormat="1" applyFont="1" applyFill="1"/>
    <xf numFmtId="0" fontId="0" fillId="0" borderId="1" xfId="0" applyBorder="1"/>
    <xf numFmtId="0" fontId="0" fillId="5" borderId="0" xfId="0" applyFill="1"/>
    <xf numFmtId="0" fontId="0" fillId="6" borderId="0" xfId="0" applyFill="1"/>
    <xf numFmtId="0" fontId="7" fillId="0" borderId="0" xfId="0" applyFont="1"/>
    <xf numFmtId="0" fontId="0" fillId="7" borderId="0" xfId="0" applyFill="1"/>
    <xf numFmtId="167" fontId="0" fillId="7" borderId="0" xfId="0" applyNumberFormat="1" applyFill="1"/>
    <xf numFmtId="2" fontId="0" fillId="0" borderId="0" xfId="0" applyNumberFormat="1"/>
    <xf numFmtId="167" fontId="0" fillId="5" borderId="0" xfId="0" applyNumberFormat="1" applyFill="1"/>
    <xf numFmtId="0" fontId="0" fillId="0" borderId="0" xfId="0" applyAlignment="1">
      <alignment horizontal="center"/>
    </xf>
    <xf numFmtId="0" fontId="0" fillId="7" borderId="0" xfId="0" applyFill="1" applyAlignment="1"/>
    <xf numFmtId="2" fontId="2" fillId="0" borderId="0" xfId="0" applyNumberFormat="1" applyFont="1"/>
    <xf numFmtId="167" fontId="2" fillId="0" borderId="0" xfId="0" applyNumberFormat="1" applyFont="1" applyFill="1"/>
    <xf numFmtId="167" fontId="2" fillId="0" borderId="0" xfId="0" applyNumberFormat="1" applyFont="1" applyAlignment="1"/>
    <xf numFmtId="0" fontId="2" fillId="2" borderId="0" xfId="0" applyFont="1" applyFill="1"/>
    <xf numFmtId="167" fontId="2" fillId="0" borderId="0" xfId="0" applyNumberFormat="1" applyFont="1"/>
    <xf numFmtId="0" fontId="2" fillId="3" borderId="0" xfId="0" applyFont="1" applyFill="1"/>
    <xf numFmtId="1" fontId="2" fillId="0" borderId="0" xfId="0" applyNumberFormat="1" applyFont="1" applyFill="1" applyAlignment="1">
      <alignment horizontal="right"/>
    </xf>
    <xf numFmtId="0" fontId="2" fillId="6" borderId="0" xfId="0" applyFont="1" applyFill="1"/>
    <xf numFmtId="0" fontId="0" fillId="5" borderId="0" xfId="0" applyFill="1" applyAlignment="1">
      <alignment horizontal="center"/>
    </xf>
    <xf numFmtId="168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43"/>
  <sheetViews>
    <sheetView zoomScaleNormal="100" workbookViewId="0">
      <pane xSplit="5" ySplit="6" topLeftCell="AW7" activePane="bottomRight" state="frozen"/>
      <selection pane="topRight" activeCell="F1" sqref="F1"/>
      <selection pane="bottomLeft" activeCell="A7" sqref="A7"/>
      <selection pane="bottomRight" activeCell="C3" sqref="C3"/>
    </sheetView>
  </sheetViews>
  <sheetFormatPr defaultRowHeight="13.2" x14ac:dyDescent="0.25"/>
  <cols>
    <col min="1" max="1" width="5.5546875" customWidth="1"/>
    <col min="2" max="2" width="18.88671875" customWidth="1"/>
    <col min="3" max="3" width="19" customWidth="1"/>
    <col min="4" max="4" width="15" customWidth="1"/>
    <col min="5" max="5" width="7.88671875" customWidth="1"/>
    <col min="6" max="13" width="5.6640625" customWidth="1"/>
    <col min="14" max="14" width="7.5546875" customWidth="1"/>
    <col min="15" max="16" width="6.5546875" customWidth="1"/>
    <col min="17" max="17" width="5.6640625" customWidth="1"/>
    <col min="18" max="18" width="3.109375" customWidth="1"/>
    <col min="19" max="22" width="5.6640625" customWidth="1"/>
    <col min="23" max="23" width="6.6640625" customWidth="1"/>
    <col min="24" max="24" width="3.109375" customWidth="1"/>
    <col min="25" max="31" width="5.6640625" customWidth="1"/>
    <col min="32" max="32" width="6.44140625" bestFit="1" customWidth="1"/>
    <col min="33" max="33" width="7.5546875" customWidth="1"/>
    <col min="34" max="35" width="6.5546875" customWidth="1"/>
    <col min="36" max="36" width="5.6640625" customWidth="1"/>
    <col min="37" max="37" width="3.109375" customWidth="1"/>
    <col min="38" max="41" width="5.6640625" customWidth="1"/>
    <col min="42" max="42" width="6.6640625" customWidth="1"/>
    <col min="43" max="43" width="3.109375" customWidth="1"/>
    <col min="44" max="51" width="5.6640625" customWidth="1"/>
    <col min="52" max="52" width="7.5546875" customWidth="1"/>
    <col min="53" max="54" width="6.5546875" customWidth="1"/>
    <col min="55" max="55" width="5.6640625" customWidth="1"/>
    <col min="56" max="56" width="3.109375" customWidth="1"/>
    <col min="57" max="59" width="5.6640625" customWidth="1"/>
    <col min="60" max="61" width="6.6640625" customWidth="1"/>
    <col min="62" max="62" width="3.109375" customWidth="1"/>
    <col min="63" max="66" width="8.6640625" customWidth="1"/>
    <col min="67" max="67" width="11.44140625" customWidth="1"/>
  </cols>
  <sheetData>
    <row r="1" spans="1:67" x14ac:dyDescent="0.25">
      <c r="A1" t="s">
        <v>132</v>
      </c>
      <c r="D1" t="s">
        <v>0</v>
      </c>
      <c r="E1" s="23" t="s">
        <v>235</v>
      </c>
      <c r="F1" t="s">
        <v>0</v>
      </c>
      <c r="H1" s="71" t="str">
        <f>E1</f>
        <v>Angie Deeks</v>
      </c>
      <c r="I1" s="71"/>
      <c r="J1" s="71"/>
      <c r="K1" s="71"/>
      <c r="L1" s="71"/>
      <c r="M1" s="71"/>
      <c r="R1" s="1"/>
      <c r="X1" s="2"/>
      <c r="Y1" t="s">
        <v>1</v>
      </c>
      <c r="AA1" s="71" t="str">
        <f>E2</f>
        <v>Krystle Lander</v>
      </c>
      <c r="AB1" s="71"/>
      <c r="AC1" s="71"/>
      <c r="AD1" s="71"/>
      <c r="AE1" s="71"/>
      <c r="AF1" s="71"/>
      <c r="AK1" s="1"/>
      <c r="AQ1" s="3"/>
      <c r="AR1" t="s">
        <v>2</v>
      </c>
      <c r="AT1">
        <f>E3</f>
        <v>0</v>
      </c>
      <c r="AU1" s="71"/>
      <c r="AV1" s="71"/>
      <c r="AW1" s="71"/>
      <c r="AX1" s="71"/>
      <c r="AY1" s="71"/>
      <c r="BD1" s="1"/>
      <c r="BJ1" s="2"/>
      <c r="BK1" s="4"/>
      <c r="BL1" s="4"/>
      <c r="BM1" s="4"/>
      <c r="BO1" s="4">
        <f ca="1">NOW()</f>
        <v>42607.573470833333</v>
      </c>
    </row>
    <row r="2" spans="1:67" x14ac:dyDescent="0.25">
      <c r="A2" s="5" t="s">
        <v>132</v>
      </c>
      <c r="D2" t="s">
        <v>1</v>
      </c>
      <c r="E2" s="23" t="s">
        <v>130</v>
      </c>
      <c r="R2" s="1"/>
      <c r="X2" s="2"/>
      <c r="AK2" s="1"/>
      <c r="AQ2" s="3"/>
      <c r="BD2" s="1"/>
      <c r="BJ2" s="2"/>
      <c r="BK2" s="6"/>
      <c r="BL2" s="6"/>
      <c r="BM2" s="6"/>
      <c r="BO2" s="6">
        <f ca="1">NOW()</f>
        <v>42607.573470833333</v>
      </c>
    </row>
    <row r="3" spans="1:67" x14ac:dyDescent="0.25">
      <c r="A3" t="s">
        <v>48</v>
      </c>
      <c r="C3" s="23" t="s">
        <v>272</v>
      </c>
      <c r="D3" t="s">
        <v>2</v>
      </c>
      <c r="F3" s="70" t="s">
        <v>3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1"/>
      <c r="S3" s="70" t="s">
        <v>4</v>
      </c>
      <c r="T3" s="70"/>
      <c r="U3" s="70"/>
      <c r="V3" s="70"/>
      <c r="X3" s="2"/>
      <c r="Y3" s="70" t="s">
        <v>3</v>
      </c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1"/>
      <c r="AL3" s="70" t="s">
        <v>4</v>
      </c>
      <c r="AM3" s="70"/>
      <c r="AN3" s="70"/>
      <c r="AO3" s="70"/>
      <c r="AQ3" s="3"/>
      <c r="AR3" s="70" t="s">
        <v>3</v>
      </c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1"/>
      <c r="BE3" s="70" t="s">
        <v>4</v>
      </c>
      <c r="BF3" s="70"/>
      <c r="BG3" s="70"/>
      <c r="BH3" s="70"/>
      <c r="BJ3" s="2"/>
      <c r="BK3" s="70" t="s">
        <v>5</v>
      </c>
      <c r="BL3" s="71"/>
      <c r="BM3" s="71"/>
      <c r="BN3" s="71"/>
    </row>
    <row r="4" spans="1:67" x14ac:dyDescent="0.25">
      <c r="O4" s="7" t="s">
        <v>6</v>
      </c>
      <c r="P4" s="32"/>
      <c r="R4" s="8"/>
      <c r="W4" s="7" t="s">
        <v>7</v>
      </c>
      <c r="X4" s="2"/>
      <c r="AH4" s="7" t="s">
        <v>6</v>
      </c>
      <c r="AI4" s="32"/>
      <c r="AK4" s="8"/>
      <c r="AP4" s="7" t="s">
        <v>7</v>
      </c>
      <c r="AQ4" s="9"/>
      <c r="BA4" s="7" t="s">
        <v>6</v>
      </c>
      <c r="BB4" s="32"/>
      <c r="BD4" s="8"/>
      <c r="BI4" s="7" t="s">
        <v>7</v>
      </c>
      <c r="BJ4" s="9"/>
      <c r="BK4" s="7"/>
      <c r="BL4" s="7"/>
      <c r="BM4" s="7"/>
      <c r="BN4" s="7"/>
    </row>
    <row r="5" spans="1:67" s="7" customFormat="1" x14ac:dyDescent="0.25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15</v>
      </c>
      <c r="I5" s="7" t="s">
        <v>16</v>
      </c>
      <c r="J5" s="7" t="s">
        <v>17</v>
      </c>
      <c r="K5" s="7" t="s">
        <v>18</v>
      </c>
      <c r="L5" s="7" t="s">
        <v>19</v>
      </c>
      <c r="M5" s="7" t="s">
        <v>20</v>
      </c>
      <c r="N5" s="7" t="s">
        <v>21</v>
      </c>
      <c r="O5" s="7" t="s">
        <v>22</v>
      </c>
      <c r="P5" s="29" t="s">
        <v>10</v>
      </c>
      <c r="Q5" s="7" t="s">
        <v>23</v>
      </c>
      <c r="R5" s="8"/>
      <c r="S5" s="7" t="s">
        <v>24</v>
      </c>
      <c r="T5" s="7" t="s">
        <v>25</v>
      </c>
      <c r="U5" s="7" t="s">
        <v>26</v>
      </c>
      <c r="V5" s="7" t="s">
        <v>21</v>
      </c>
      <c r="W5" s="7" t="s">
        <v>27</v>
      </c>
      <c r="X5" s="9"/>
      <c r="Y5" s="7" t="s">
        <v>13</v>
      </c>
      <c r="Z5" s="7" t="s">
        <v>14</v>
      </c>
      <c r="AA5" s="7" t="s">
        <v>15</v>
      </c>
      <c r="AB5" s="7" t="s">
        <v>16</v>
      </c>
      <c r="AC5" s="7" t="s">
        <v>17</v>
      </c>
      <c r="AD5" s="7" t="s">
        <v>18</v>
      </c>
      <c r="AE5" s="7" t="s">
        <v>19</v>
      </c>
      <c r="AF5" s="7" t="s">
        <v>20</v>
      </c>
      <c r="AG5" s="7" t="s">
        <v>21</v>
      </c>
      <c r="AH5" s="7" t="s">
        <v>22</v>
      </c>
      <c r="AI5" s="29" t="s">
        <v>10</v>
      </c>
      <c r="AJ5" s="32" t="s">
        <v>23</v>
      </c>
      <c r="AK5" s="8"/>
      <c r="AL5" s="7" t="s">
        <v>24</v>
      </c>
      <c r="AM5" s="7" t="s">
        <v>25</v>
      </c>
      <c r="AN5" s="7" t="s">
        <v>26</v>
      </c>
      <c r="AO5" s="7" t="s">
        <v>21</v>
      </c>
      <c r="AP5" s="7" t="s">
        <v>27</v>
      </c>
      <c r="AQ5" s="9"/>
      <c r="AR5" s="7" t="s">
        <v>13</v>
      </c>
      <c r="AS5" s="7" t="s">
        <v>14</v>
      </c>
      <c r="AT5" s="7" t="s">
        <v>15</v>
      </c>
      <c r="AU5" s="7" t="s">
        <v>16</v>
      </c>
      <c r="AV5" s="7" t="s">
        <v>17</v>
      </c>
      <c r="AW5" s="7" t="s">
        <v>18</v>
      </c>
      <c r="AX5" s="7" t="s">
        <v>19</v>
      </c>
      <c r="AY5" s="7" t="s">
        <v>20</v>
      </c>
      <c r="AZ5" s="7" t="s">
        <v>21</v>
      </c>
      <c r="BA5" s="7" t="s">
        <v>22</v>
      </c>
      <c r="BB5" s="29" t="s">
        <v>10</v>
      </c>
      <c r="BC5" s="32" t="s">
        <v>23</v>
      </c>
      <c r="BD5" s="8"/>
      <c r="BE5" s="7" t="s">
        <v>24</v>
      </c>
      <c r="BF5" s="7" t="s">
        <v>25</v>
      </c>
      <c r="BG5" s="7" t="s">
        <v>26</v>
      </c>
      <c r="BH5" s="7" t="s">
        <v>21</v>
      </c>
      <c r="BI5" s="7" t="s">
        <v>27</v>
      </c>
      <c r="BJ5" s="9"/>
      <c r="BK5" s="7" t="s">
        <v>28</v>
      </c>
      <c r="BL5" s="7" t="s">
        <v>29</v>
      </c>
      <c r="BM5" s="7" t="s">
        <v>30</v>
      </c>
      <c r="BN5" s="7" t="s">
        <v>31</v>
      </c>
      <c r="BO5" s="7" t="s">
        <v>32</v>
      </c>
    </row>
    <row r="6" spans="1:67" x14ac:dyDescent="0.25">
      <c r="R6" s="1"/>
      <c r="X6" s="2"/>
      <c r="AK6" s="1"/>
      <c r="AQ6" s="3"/>
      <c r="BD6" s="1"/>
      <c r="BJ6" s="2"/>
    </row>
    <row r="7" spans="1:67" x14ac:dyDescent="0.25">
      <c r="A7">
        <v>135</v>
      </c>
      <c r="B7" t="s">
        <v>179</v>
      </c>
      <c r="C7" s="1"/>
      <c r="D7" s="1"/>
      <c r="E7" s="1"/>
      <c r="F7" s="10">
        <v>8</v>
      </c>
      <c r="G7" s="10">
        <v>7</v>
      </c>
      <c r="H7" s="10">
        <v>7</v>
      </c>
      <c r="I7" s="10">
        <v>6.3</v>
      </c>
      <c r="J7" s="10">
        <v>8</v>
      </c>
      <c r="K7" s="10">
        <v>7.5</v>
      </c>
      <c r="L7" s="10">
        <v>7</v>
      </c>
      <c r="M7" s="10">
        <v>6</v>
      </c>
      <c r="N7" s="11">
        <f t="shared" ref="N7:N12" si="0">SUM(F7:M7)</f>
        <v>56.8</v>
      </c>
      <c r="O7" s="12"/>
      <c r="P7" s="12"/>
      <c r="Q7" s="12"/>
      <c r="R7" s="1"/>
      <c r="S7" s="13"/>
      <c r="T7" s="13"/>
      <c r="U7" s="13"/>
      <c r="V7" s="14"/>
      <c r="W7" s="14"/>
      <c r="X7" s="2"/>
      <c r="Y7" s="10">
        <v>7.8</v>
      </c>
      <c r="Z7" s="10">
        <v>8.6</v>
      </c>
      <c r="AA7" s="10">
        <v>6.8</v>
      </c>
      <c r="AB7" s="10">
        <v>8</v>
      </c>
      <c r="AC7" s="10">
        <v>8</v>
      </c>
      <c r="AD7" s="10">
        <v>8</v>
      </c>
      <c r="AE7" s="10">
        <v>7.5</v>
      </c>
      <c r="AF7" s="10">
        <v>6.5</v>
      </c>
      <c r="AG7" s="11">
        <f t="shared" ref="AG7:AG12" si="1">SUM(Y7:AF7)</f>
        <v>61.2</v>
      </c>
      <c r="AH7" s="12"/>
      <c r="AI7" s="12"/>
      <c r="AJ7" s="12"/>
      <c r="AK7" s="1"/>
      <c r="AL7" s="13"/>
      <c r="AM7" s="13"/>
      <c r="AN7" s="13"/>
      <c r="AO7" s="14"/>
      <c r="AP7" s="14"/>
      <c r="AQ7" s="15"/>
      <c r="AR7" s="10"/>
      <c r="AS7" s="10"/>
      <c r="AT7" s="10"/>
      <c r="AU7" s="10"/>
      <c r="AV7" s="10"/>
      <c r="AW7" s="10"/>
      <c r="AX7" s="10"/>
      <c r="AY7" s="10"/>
      <c r="AZ7" s="11">
        <f t="shared" ref="AZ7:AZ12" si="2">SUM(AR7:AY7)</f>
        <v>0</v>
      </c>
      <c r="BA7" s="12"/>
      <c r="BB7" s="12"/>
      <c r="BC7" s="12"/>
      <c r="BD7" s="1"/>
      <c r="BE7" s="13"/>
      <c r="BF7" s="13"/>
      <c r="BG7" s="13"/>
      <c r="BH7" s="14"/>
      <c r="BI7" s="14"/>
      <c r="BJ7" s="16"/>
      <c r="BK7" s="14"/>
      <c r="BL7" s="14"/>
      <c r="BM7" s="14"/>
      <c r="BN7" s="14"/>
      <c r="BO7" s="1"/>
    </row>
    <row r="8" spans="1:67" x14ac:dyDescent="0.25">
      <c r="A8">
        <v>137</v>
      </c>
      <c r="B8" t="s">
        <v>173</v>
      </c>
      <c r="C8" s="1"/>
      <c r="D8" s="1"/>
      <c r="E8" s="1"/>
      <c r="F8" s="10">
        <v>5.8</v>
      </c>
      <c r="G8" s="10">
        <v>5</v>
      </c>
      <c r="H8" s="10">
        <v>6.5</v>
      </c>
      <c r="I8" s="10">
        <v>6.5</v>
      </c>
      <c r="J8" s="10">
        <v>5.8</v>
      </c>
      <c r="K8" s="10">
        <v>6</v>
      </c>
      <c r="L8" s="10">
        <v>5.3</v>
      </c>
      <c r="M8" s="10">
        <v>5</v>
      </c>
      <c r="N8" s="11">
        <f t="shared" si="0"/>
        <v>45.9</v>
      </c>
      <c r="O8" s="12"/>
      <c r="P8" s="12"/>
      <c r="Q8" s="12"/>
      <c r="R8" s="1"/>
      <c r="S8" s="1"/>
      <c r="T8" s="1"/>
      <c r="U8" s="1"/>
      <c r="V8" s="1"/>
      <c r="W8" s="1"/>
      <c r="X8" s="2"/>
      <c r="Y8" s="10">
        <v>7</v>
      </c>
      <c r="Z8" s="10">
        <v>6.5</v>
      </c>
      <c r="AA8" s="10">
        <v>7.2</v>
      </c>
      <c r="AB8" s="10">
        <v>7</v>
      </c>
      <c r="AC8" s="10">
        <v>7.5</v>
      </c>
      <c r="AD8" s="10">
        <v>7.3</v>
      </c>
      <c r="AE8" s="10">
        <v>7.6</v>
      </c>
      <c r="AF8" s="10">
        <v>6</v>
      </c>
      <c r="AG8" s="11">
        <f t="shared" si="1"/>
        <v>56.1</v>
      </c>
      <c r="AH8" s="12"/>
      <c r="AI8" s="12"/>
      <c r="AJ8" s="12"/>
      <c r="AK8" s="1"/>
      <c r="AL8" s="1"/>
      <c r="AM8" s="1"/>
      <c r="AN8" s="1"/>
      <c r="AO8" s="1"/>
      <c r="AP8" s="1"/>
      <c r="AQ8" s="3"/>
      <c r="AR8" s="10"/>
      <c r="AS8" s="10"/>
      <c r="AT8" s="10"/>
      <c r="AU8" s="10"/>
      <c r="AV8" s="10"/>
      <c r="AW8" s="10"/>
      <c r="AX8" s="10"/>
      <c r="AY8" s="10"/>
      <c r="AZ8" s="11">
        <f t="shared" si="2"/>
        <v>0</v>
      </c>
      <c r="BA8" s="12"/>
      <c r="BB8" s="12"/>
      <c r="BC8" s="12"/>
      <c r="BD8" s="1"/>
      <c r="BE8" s="1"/>
      <c r="BF8" s="1"/>
      <c r="BG8" s="1"/>
      <c r="BH8" s="1"/>
      <c r="BI8" s="1"/>
      <c r="BJ8" s="2"/>
      <c r="BK8" s="1"/>
      <c r="BL8" s="1"/>
      <c r="BM8" s="1"/>
      <c r="BN8" s="1"/>
      <c r="BO8" s="1"/>
    </row>
    <row r="9" spans="1:67" x14ac:dyDescent="0.25">
      <c r="A9">
        <v>138</v>
      </c>
      <c r="B9" t="s">
        <v>154</v>
      </c>
      <c r="C9" s="1"/>
      <c r="D9" s="1"/>
      <c r="E9" s="1"/>
      <c r="F9" s="10">
        <v>5</v>
      </c>
      <c r="G9" s="10">
        <v>6.5</v>
      </c>
      <c r="H9" s="10">
        <v>6.5</v>
      </c>
      <c r="I9" s="10">
        <v>6</v>
      </c>
      <c r="J9" s="10">
        <v>6.5</v>
      </c>
      <c r="K9" s="10">
        <v>5.3</v>
      </c>
      <c r="L9" s="10">
        <v>5.5</v>
      </c>
      <c r="M9" s="10">
        <v>5</v>
      </c>
      <c r="N9" s="11">
        <f t="shared" si="0"/>
        <v>46.3</v>
      </c>
      <c r="O9" s="12"/>
      <c r="P9" s="12"/>
      <c r="Q9" s="12"/>
      <c r="R9" s="1"/>
      <c r="S9" s="1"/>
      <c r="T9" s="1"/>
      <c r="U9" s="1"/>
      <c r="V9" s="1"/>
      <c r="W9" s="1"/>
      <c r="X9" s="2"/>
      <c r="Y9" s="10">
        <v>6.8</v>
      </c>
      <c r="Z9" s="10">
        <v>7.5</v>
      </c>
      <c r="AA9" s="10">
        <v>6.9</v>
      </c>
      <c r="AB9" s="10">
        <v>7.3</v>
      </c>
      <c r="AC9" s="10">
        <v>7.3</v>
      </c>
      <c r="AD9" s="10">
        <v>7.5</v>
      </c>
      <c r="AE9" s="10">
        <v>7</v>
      </c>
      <c r="AF9" s="10">
        <v>5.5</v>
      </c>
      <c r="AG9" s="11">
        <f t="shared" si="1"/>
        <v>55.800000000000004</v>
      </c>
      <c r="AH9" s="12"/>
      <c r="AI9" s="12"/>
      <c r="AJ9" s="12"/>
      <c r="AK9" s="1"/>
      <c r="AL9" s="1"/>
      <c r="AM9" s="1"/>
      <c r="AN9" s="1"/>
      <c r="AO9" s="1"/>
      <c r="AP9" s="1"/>
      <c r="AQ9" s="3"/>
      <c r="AR9" s="10"/>
      <c r="AS9" s="10"/>
      <c r="AT9" s="10"/>
      <c r="AU9" s="10"/>
      <c r="AV9" s="10"/>
      <c r="AW9" s="10"/>
      <c r="AX9" s="10"/>
      <c r="AY9" s="10"/>
      <c r="AZ9" s="11">
        <f t="shared" si="2"/>
        <v>0</v>
      </c>
      <c r="BA9" s="12"/>
      <c r="BB9" s="12"/>
      <c r="BC9" s="12"/>
      <c r="BD9" s="1"/>
      <c r="BE9" s="1"/>
      <c r="BF9" s="1"/>
      <c r="BG9" s="1"/>
      <c r="BH9" s="1"/>
      <c r="BI9" s="1"/>
      <c r="BJ9" s="2"/>
      <c r="BK9" s="1"/>
      <c r="BL9" s="1"/>
      <c r="BM9" s="1"/>
      <c r="BN9" s="1"/>
      <c r="BO9" s="1"/>
    </row>
    <row r="10" spans="1:67" x14ac:dyDescent="0.25">
      <c r="A10">
        <v>141</v>
      </c>
      <c r="B10" t="s">
        <v>193</v>
      </c>
      <c r="C10" s="1"/>
      <c r="D10" s="1"/>
      <c r="E10" s="1"/>
      <c r="F10" s="10">
        <v>5.5</v>
      </c>
      <c r="G10" s="10">
        <v>6.5</v>
      </c>
      <c r="H10" s="10">
        <v>8</v>
      </c>
      <c r="I10" s="10">
        <v>7</v>
      </c>
      <c r="J10" s="10">
        <v>6.5</v>
      </c>
      <c r="K10" s="10">
        <v>6.2</v>
      </c>
      <c r="L10" s="10">
        <v>5.3</v>
      </c>
      <c r="M10" s="10">
        <v>5.5</v>
      </c>
      <c r="N10" s="11">
        <f t="shared" si="0"/>
        <v>50.5</v>
      </c>
      <c r="O10" s="12"/>
      <c r="P10" s="12"/>
      <c r="Q10" s="12"/>
      <c r="R10" s="1"/>
      <c r="S10" s="1"/>
      <c r="T10" s="1"/>
      <c r="U10" s="1"/>
      <c r="V10" s="1"/>
      <c r="W10" s="1"/>
      <c r="X10" s="2"/>
      <c r="Y10" s="10">
        <v>6.9</v>
      </c>
      <c r="Z10" s="10">
        <v>6.9</v>
      </c>
      <c r="AA10" s="10">
        <v>6.8</v>
      </c>
      <c r="AB10" s="10">
        <v>8</v>
      </c>
      <c r="AC10" s="10">
        <v>7.6</v>
      </c>
      <c r="AD10" s="10">
        <v>7.2</v>
      </c>
      <c r="AE10" s="10">
        <v>6.5</v>
      </c>
      <c r="AF10" s="10">
        <v>6.5</v>
      </c>
      <c r="AG10" s="11">
        <f t="shared" si="1"/>
        <v>56.400000000000006</v>
      </c>
      <c r="AH10" s="12"/>
      <c r="AI10" s="12"/>
      <c r="AJ10" s="12"/>
      <c r="AK10" s="1"/>
      <c r="AL10" s="1"/>
      <c r="AM10" s="1"/>
      <c r="AN10" s="1"/>
      <c r="AO10" s="1"/>
      <c r="AP10" s="1"/>
      <c r="AQ10" s="3"/>
      <c r="AR10" s="10"/>
      <c r="AS10" s="10"/>
      <c r="AT10" s="10"/>
      <c r="AU10" s="10"/>
      <c r="AV10" s="10"/>
      <c r="AW10" s="10"/>
      <c r="AX10" s="10"/>
      <c r="AY10" s="10"/>
      <c r="AZ10" s="11">
        <f t="shared" si="2"/>
        <v>0</v>
      </c>
      <c r="BA10" s="12"/>
      <c r="BB10" s="12"/>
      <c r="BC10" s="12"/>
      <c r="BD10" s="1"/>
      <c r="BE10" s="1"/>
      <c r="BF10" s="1"/>
      <c r="BG10" s="1"/>
      <c r="BH10" s="1"/>
      <c r="BI10" s="1"/>
      <c r="BJ10" s="2"/>
      <c r="BK10" s="1"/>
      <c r="BL10" s="1"/>
      <c r="BM10" s="1"/>
      <c r="BN10" s="1"/>
      <c r="BO10" s="1"/>
    </row>
    <row r="11" spans="1:67" x14ac:dyDescent="0.25">
      <c r="A11">
        <v>144</v>
      </c>
      <c r="B11" t="s">
        <v>200</v>
      </c>
      <c r="C11" s="1"/>
      <c r="D11" s="1"/>
      <c r="E11" s="1"/>
      <c r="F11" s="10">
        <v>4.5</v>
      </c>
      <c r="G11" s="10">
        <v>6.5</v>
      </c>
      <c r="H11" s="10">
        <v>8</v>
      </c>
      <c r="I11" s="10">
        <v>7</v>
      </c>
      <c r="J11" s="10">
        <v>6.5</v>
      </c>
      <c r="K11" s="10">
        <v>6.3</v>
      </c>
      <c r="L11" s="10">
        <v>5.3</v>
      </c>
      <c r="M11" s="10">
        <v>5.3</v>
      </c>
      <c r="N11" s="11">
        <f t="shared" si="0"/>
        <v>49.399999999999991</v>
      </c>
      <c r="O11" s="12"/>
      <c r="P11" s="12"/>
      <c r="Q11" s="12"/>
      <c r="R11" s="1"/>
      <c r="S11" s="1"/>
      <c r="T11" s="1"/>
      <c r="U11" s="1"/>
      <c r="V11" s="1"/>
      <c r="W11" s="1"/>
      <c r="X11" s="2"/>
      <c r="Y11" s="10">
        <v>5</v>
      </c>
      <c r="Z11" s="10">
        <v>6.5</v>
      </c>
      <c r="AA11" s="10">
        <v>6.8</v>
      </c>
      <c r="AB11" s="10">
        <v>7.2</v>
      </c>
      <c r="AC11" s="10">
        <v>7</v>
      </c>
      <c r="AD11" s="10">
        <v>7.2</v>
      </c>
      <c r="AE11" s="10">
        <v>6.8</v>
      </c>
      <c r="AF11" s="10">
        <v>6.5</v>
      </c>
      <c r="AG11" s="11">
        <f t="shared" si="1"/>
        <v>53</v>
      </c>
      <c r="AH11" s="12"/>
      <c r="AI11" s="12"/>
      <c r="AJ11" s="12"/>
      <c r="AK11" s="1"/>
      <c r="AL11" s="1"/>
      <c r="AM11" s="1"/>
      <c r="AN11" s="1"/>
      <c r="AO11" s="1"/>
      <c r="AP11" s="1"/>
      <c r="AQ11" s="3"/>
      <c r="AR11" s="10"/>
      <c r="AS11" s="10"/>
      <c r="AT11" s="10"/>
      <c r="AU11" s="10"/>
      <c r="AV11" s="10"/>
      <c r="AW11" s="10"/>
      <c r="AX11" s="10"/>
      <c r="AY11" s="10"/>
      <c r="AZ11" s="11">
        <f t="shared" si="2"/>
        <v>0</v>
      </c>
      <c r="BA11" s="12"/>
      <c r="BB11" s="12"/>
      <c r="BC11" s="12"/>
      <c r="BD11" s="1"/>
      <c r="BE11" s="1"/>
      <c r="BF11" s="1"/>
      <c r="BG11" s="1"/>
      <c r="BH11" s="1"/>
      <c r="BI11" s="1"/>
      <c r="BJ11" s="2"/>
      <c r="BK11" s="1"/>
      <c r="BL11" s="1"/>
      <c r="BM11" s="1"/>
      <c r="BN11" s="1"/>
      <c r="BO11" s="1"/>
    </row>
    <row r="12" spans="1:67" x14ac:dyDescent="0.25">
      <c r="A12">
        <v>145</v>
      </c>
      <c r="B12" t="s">
        <v>120</v>
      </c>
      <c r="C12" s="1"/>
      <c r="D12" s="1"/>
      <c r="E12" s="1"/>
      <c r="F12" s="10"/>
      <c r="G12" s="10"/>
      <c r="H12" s="10"/>
      <c r="I12" s="10"/>
      <c r="J12" s="10"/>
      <c r="K12" s="10"/>
      <c r="L12" s="10"/>
      <c r="M12" s="10"/>
      <c r="N12" s="11">
        <f t="shared" si="0"/>
        <v>0</v>
      </c>
      <c r="O12" s="12"/>
      <c r="P12" s="12"/>
      <c r="Q12" s="12"/>
      <c r="R12" s="1"/>
      <c r="S12" s="1"/>
      <c r="T12" s="1"/>
      <c r="U12" s="1"/>
      <c r="V12" s="1"/>
      <c r="W12" s="1"/>
      <c r="X12" s="2"/>
      <c r="Y12" s="10">
        <v>6.5</v>
      </c>
      <c r="Z12" s="10">
        <v>5.8</v>
      </c>
      <c r="AA12" s="10">
        <v>6.8</v>
      </c>
      <c r="AB12" s="10">
        <v>7.6</v>
      </c>
      <c r="AC12" s="10">
        <v>7.6</v>
      </c>
      <c r="AD12" s="10">
        <v>7.6</v>
      </c>
      <c r="AE12" s="10">
        <v>6.8</v>
      </c>
      <c r="AF12" s="10">
        <v>6.5</v>
      </c>
      <c r="AG12" s="11">
        <f t="shared" si="1"/>
        <v>55.2</v>
      </c>
      <c r="AH12" s="12"/>
      <c r="AI12" s="12"/>
      <c r="AJ12" s="12"/>
      <c r="AK12" s="1"/>
      <c r="AL12" s="1"/>
      <c r="AM12" s="1"/>
      <c r="AN12" s="1"/>
      <c r="AO12" s="1"/>
      <c r="AP12" s="1"/>
      <c r="AQ12" s="3"/>
      <c r="AR12" s="10"/>
      <c r="AS12" s="10"/>
      <c r="AT12" s="10"/>
      <c r="AU12" s="10"/>
      <c r="AV12" s="10"/>
      <c r="AW12" s="10"/>
      <c r="AX12" s="10"/>
      <c r="AY12" s="10"/>
      <c r="AZ12" s="11">
        <f t="shared" si="2"/>
        <v>0</v>
      </c>
      <c r="BA12" s="12"/>
      <c r="BB12" s="12"/>
      <c r="BC12" s="12"/>
      <c r="BD12" s="1"/>
      <c r="BE12" s="1"/>
      <c r="BF12" s="1"/>
      <c r="BG12" s="1"/>
      <c r="BH12" s="1"/>
      <c r="BI12" s="1"/>
      <c r="BJ12" s="2"/>
      <c r="BK12" s="1"/>
      <c r="BL12" s="1"/>
      <c r="BM12" s="1"/>
      <c r="BN12" s="1"/>
      <c r="BO12" s="1"/>
    </row>
    <row r="13" spans="1:67" x14ac:dyDescent="0.25">
      <c r="A13" s="17"/>
      <c r="C13" t="s">
        <v>197</v>
      </c>
      <c r="D13" t="s">
        <v>199</v>
      </c>
      <c r="E13" t="s">
        <v>215</v>
      </c>
      <c r="F13" s="1"/>
      <c r="G13" s="1"/>
      <c r="H13" s="1"/>
      <c r="I13" s="1"/>
      <c r="J13" s="1"/>
      <c r="K13" s="1"/>
      <c r="L13" s="1" t="s">
        <v>33</v>
      </c>
      <c r="M13" s="1"/>
      <c r="N13" s="18">
        <f>SUM(N7:N12)</f>
        <v>248.89999999999998</v>
      </c>
      <c r="O13" s="18">
        <f>(N13/6)/8</f>
        <v>5.1854166666666659</v>
      </c>
      <c r="P13" s="10">
        <v>6.6</v>
      </c>
      <c r="Q13" s="18">
        <f>(O13*0.9)+(P13*0.1)</f>
        <v>5.3268749999999994</v>
      </c>
      <c r="R13" s="1"/>
      <c r="S13" s="10">
        <v>5.7</v>
      </c>
      <c r="T13" s="10">
        <v>7.2</v>
      </c>
      <c r="U13" s="10">
        <v>6.5</v>
      </c>
      <c r="V13" s="18">
        <f>(S13*0.25)+(T13*0.5)+(U13*0.25)</f>
        <v>6.65</v>
      </c>
      <c r="W13" s="18">
        <f>(Q13+V13)/2</f>
        <v>5.9884374999999999</v>
      </c>
      <c r="X13" s="2"/>
      <c r="Y13" s="1"/>
      <c r="Z13" s="1"/>
      <c r="AA13" s="1"/>
      <c r="AB13" s="1"/>
      <c r="AC13" s="1"/>
      <c r="AD13" s="1"/>
      <c r="AE13" s="1" t="s">
        <v>33</v>
      </c>
      <c r="AF13" s="1"/>
      <c r="AG13" s="18">
        <f>SUM(AG7:AG12)</f>
        <v>337.7</v>
      </c>
      <c r="AH13" s="18">
        <f>(AG13/6)/8</f>
        <v>7.0354166666666664</v>
      </c>
      <c r="AI13" s="10">
        <v>7.7</v>
      </c>
      <c r="AJ13" s="18">
        <f>(AH13*0.9)+(AI13*0.1)</f>
        <v>7.1018749999999997</v>
      </c>
      <c r="AK13" s="1"/>
      <c r="AL13" s="10">
        <v>7.2</v>
      </c>
      <c r="AM13" s="10">
        <v>7.6</v>
      </c>
      <c r="AN13" s="10">
        <v>7.1</v>
      </c>
      <c r="AO13" s="18">
        <f>(AL13*0.25)+(AM13*0.5)+(AN13*0.25)</f>
        <v>7.375</v>
      </c>
      <c r="AP13" s="18">
        <f>(AJ13+AO13)/2</f>
        <v>7.2384374999999999</v>
      </c>
      <c r="AQ13" s="3"/>
      <c r="AR13" s="1"/>
      <c r="AS13" s="1"/>
      <c r="AT13" s="1"/>
      <c r="AU13" s="1"/>
      <c r="AV13" s="1"/>
      <c r="AW13" s="1"/>
      <c r="AX13" s="1" t="s">
        <v>33</v>
      </c>
      <c r="AY13" s="1"/>
      <c r="AZ13" s="18">
        <f>SUM(AZ7:AZ12)</f>
        <v>0</v>
      </c>
      <c r="BA13" s="18">
        <f>(AZ13/6)/8</f>
        <v>0</v>
      </c>
      <c r="BB13" s="10"/>
      <c r="BC13" s="18">
        <f>(BA13*0.9)+(BB13*0.1)</f>
        <v>0</v>
      </c>
      <c r="BD13" s="1"/>
      <c r="BE13" s="10"/>
      <c r="BF13" s="10"/>
      <c r="BG13" s="10"/>
      <c r="BH13" s="18">
        <f>(BE13*0.25)+(BF13*0.5)+(BG13*0.25)</f>
        <v>0</v>
      </c>
      <c r="BI13" s="18">
        <f>(BC13+BH13)/2</f>
        <v>0</v>
      </c>
      <c r="BJ13" s="16"/>
      <c r="BK13" s="18">
        <f>W13</f>
        <v>5.9884374999999999</v>
      </c>
      <c r="BL13" s="18">
        <f>AP13</f>
        <v>7.2384374999999999</v>
      </c>
      <c r="BM13" s="18"/>
      <c r="BN13" s="18">
        <f>AVERAGE(BK13:BM13)</f>
        <v>6.6134374999999999</v>
      </c>
      <c r="BO13">
        <v>1</v>
      </c>
    </row>
    <row r="14" spans="1:67" x14ac:dyDescent="0.25">
      <c r="A14">
        <v>99</v>
      </c>
      <c r="B14" t="s">
        <v>177</v>
      </c>
      <c r="C14" s="1"/>
      <c r="D14" s="1"/>
      <c r="E14" s="1"/>
      <c r="F14" s="10">
        <v>4.3</v>
      </c>
      <c r="G14" s="10">
        <v>6.5</v>
      </c>
      <c r="H14" s="10">
        <v>6.5</v>
      </c>
      <c r="I14" s="10">
        <v>6.5</v>
      </c>
      <c r="J14" s="10">
        <v>5</v>
      </c>
      <c r="K14" s="10">
        <v>5</v>
      </c>
      <c r="L14" s="10">
        <v>6</v>
      </c>
      <c r="M14" s="10">
        <v>5.2</v>
      </c>
      <c r="N14" s="11">
        <f t="shared" ref="N14:N19" si="3">SUM(F14:M14)</f>
        <v>45</v>
      </c>
      <c r="O14" s="12"/>
      <c r="P14" s="12"/>
      <c r="Q14" s="12"/>
      <c r="R14" s="1"/>
      <c r="S14" s="13"/>
      <c r="T14" s="13"/>
      <c r="U14" s="13"/>
      <c r="V14" s="14"/>
      <c r="W14" s="14"/>
      <c r="X14" s="2"/>
      <c r="Y14" s="10">
        <v>4.8</v>
      </c>
      <c r="Z14" s="10">
        <v>7.6</v>
      </c>
      <c r="AA14" s="10">
        <v>6.8</v>
      </c>
      <c r="AB14" s="10">
        <v>7.2</v>
      </c>
      <c r="AC14" s="10">
        <v>6.5</v>
      </c>
      <c r="AD14" s="10">
        <v>6.2</v>
      </c>
      <c r="AE14" s="10">
        <v>6.8</v>
      </c>
      <c r="AF14" s="10">
        <v>6.5</v>
      </c>
      <c r="AG14" s="11">
        <f t="shared" ref="AG14:AG19" si="4">SUM(Y14:AF14)</f>
        <v>52.4</v>
      </c>
      <c r="AH14" s="12"/>
      <c r="AI14" s="12"/>
      <c r="AJ14" s="12"/>
      <c r="AK14" s="1"/>
      <c r="AL14" s="13"/>
      <c r="AM14" s="13"/>
      <c r="AN14" s="13"/>
      <c r="AO14" s="14"/>
      <c r="AP14" s="14"/>
      <c r="AQ14" s="15"/>
      <c r="AR14" s="10"/>
      <c r="AS14" s="10"/>
      <c r="AT14" s="10"/>
      <c r="AU14" s="10"/>
      <c r="AV14" s="10"/>
      <c r="AW14" s="10"/>
      <c r="AX14" s="10"/>
      <c r="AY14" s="10"/>
      <c r="AZ14" s="11">
        <f t="shared" ref="AZ14:AZ19" si="5">SUM(AR14:AY14)</f>
        <v>0</v>
      </c>
      <c r="BA14" s="12"/>
      <c r="BB14" s="12"/>
      <c r="BC14" s="12"/>
      <c r="BD14" s="1"/>
      <c r="BE14" s="13"/>
      <c r="BF14" s="13"/>
      <c r="BG14" s="13"/>
      <c r="BH14" s="14"/>
      <c r="BI14" s="14"/>
      <c r="BJ14" s="16"/>
      <c r="BK14" s="14"/>
      <c r="BL14" s="14"/>
      <c r="BM14" s="14"/>
      <c r="BN14" s="14"/>
      <c r="BO14" s="20"/>
    </row>
    <row r="15" spans="1:67" x14ac:dyDescent="0.25">
      <c r="A15">
        <v>100</v>
      </c>
      <c r="B15" t="s">
        <v>153</v>
      </c>
      <c r="C15" s="1"/>
      <c r="D15" s="1"/>
      <c r="E15" s="1"/>
      <c r="F15" s="10">
        <v>5.5</v>
      </c>
      <c r="G15" s="10">
        <v>6.5</v>
      </c>
      <c r="H15" s="10">
        <v>6.3</v>
      </c>
      <c r="I15" s="10">
        <v>6</v>
      </c>
      <c r="J15" s="10">
        <v>6.5</v>
      </c>
      <c r="K15" s="10">
        <v>6</v>
      </c>
      <c r="L15" s="10">
        <v>5.5</v>
      </c>
      <c r="M15" s="10">
        <v>5.3</v>
      </c>
      <c r="N15" s="11">
        <f t="shared" si="3"/>
        <v>47.599999999999994</v>
      </c>
      <c r="O15" s="12"/>
      <c r="P15" s="12"/>
      <c r="Q15" s="12"/>
      <c r="R15" s="1"/>
      <c r="S15" s="1"/>
      <c r="T15" s="1"/>
      <c r="U15" s="1"/>
      <c r="V15" s="1"/>
      <c r="W15" s="1"/>
      <c r="X15" s="2"/>
      <c r="Y15" s="10">
        <v>5.7</v>
      </c>
      <c r="Z15" s="10">
        <v>7.2</v>
      </c>
      <c r="AA15" s="10">
        <v>6.2</v>
      </c>
      <c r="AB15" s="10">
        <v>6</v>
      </c>
      <c r="AC15" s="10">
        <v>7.5</v>
      </c>
      <c r="AD15" s="10">
        <v>7.6</v>
      </c>
      <c r="AE15" s="10">
        <v>6.6</v>
      </c>
      <c r="AF15" s="10">
        <v>6.6</v>
      </c>
      <c r="AG15" s="11">
        <f t="shared" si="4"/>
        <v>53.400000000000006</v>
      </c>
      <c r="AH15" s="12"/>
      <c r="AI15" s="12"/>
      <c r="AJ15" s="12"/>
      <c r="AK15" s="1"/>
      <c r="AL15" s="1"/>
      <c r="AM15" s="1"/>
      <c r="AN15" s="1"/>
      <c r="AO15" s="1"/>
      <c r="AP15" s="1"/>
      <c r="AQ15" s="3"/>
      <c r="AR15" s="10"/>
      <c r="AS15" s="10"/>
      <c r="AT15" s="10"/>
      <c r="AU15" s="10"/>
      <c r="AV15" s="10"/>
      <c r="AW15" s="10"/>
      <c r="AX15" s="10"/>
      <c r="AY15" s="10"/>
      <c r="AZ15" s="11">
        <f t="shared" si="5"/>
        <v>0</v>
      </c>
      <c r="BA15" s="12"/>
      <c r="BB15" s="12"/>
      <c r="BC15" s="12"/>
      <c r="BD15" s="1"/>
      <c r="BE15" s="1"/>
      <c r="BF15" s="1"/>
      <c r="BG15" s="1"/>
      <c r="BH15" s="1"/>
      <c r="BI15" s="1"/>
      <c r="BJ15" s="2"/>
      <c r="BK15" s="1"/>
      <c r="BL15" s="1"/>
      <c r="BM15" s="1"/>
      <c r="BN15" s="1"/>
      <c r="BO15" s="20"/>
    </row>
    <row r="16" spans="1:67" x14ac:dyDescent="0.25">
      <c r="A16">
        <v>102</v>
      </c>
      <c r="B16" t="s">
        <v>191</v>
      </c>
      <c r="C16" s="1"/>
      <c r="D16" s="1"/>
      <c r="E16" s="1"/>
      <c r="F16" s="10">
        <v>5.5</v>
      </c>
      <c r="G16" s="10">
        <v>5.5</v>
      </c>
      <c r="H16" s="10">
        <v>6</v>
      </c>
      <c r="I16" s="10">
        <v>5.5</v>
      </c>
      <c r="J16" s="10">
        <v>6</v>
      </c>
      <c r="K16" s="10">
        <v>5.5</v>
      </c>
      <c r="L16" s="10">
        <v>5.3</v>
      </c>
      <c r="M16" s="10">
        <v>5</v>
      </c>
      <c r="N16" s="11">
        <f t="shared" si="3"/>
        <v>44.3</v>
      </c>
      <c r="O16" s="12"/>
      <c r="P16" s="12"/>
      <c r="Q16" s="12"/>
      <c r="R16" s="1"/>
      <c r="S16" s="1"/>
      <c r="T16" s="1"/>
      <c r="U16" s="1"/>
      <c r="V16" s="1"/>
      <c r="W16" s="1"/>
      <c r="X16" s="2"/>
      <c r="Y16" s="10">
        <v>5.5</v>
      </c>
      <c r="Z16" s="10">
        <v>6</v>
      </c>
      <c r="AA16" s="10">
        <v>5.5</v>
      </c>
      <c r="AB16" s="10">
        <v>6.5</v>
      </c>
      <c r="AC16" s="10">
        <v>7</v>
      </c>
      <c r="AD16" s="10">
        <v>6</v>
      </c>
      <c r="AE16" s="10">
        <v>4.2</v>
      </c>
      <c r="AF16" s="10">
        <v>5.8</v>
      </c>
      <c r="AG16" s="11">
        <f t="shared" si="4"/>
        <v>46.5</v>
      </c>
      <c r="AH16" s="12"/>
      <c r="AI16" s="12"/>
      <c r="AJ16" s="12"/>
      <c r="AK16" s="1"/>
      <c r="AL16" s="1"/>
      <c r="AM16" s="1"/>
      <c r="AN16" s="1"/>
      <c r="AO16" s="1"/>
      <c r="AP16" s="1"/>
      <c r="AQ16" s="3"/>
      <c r="AR16" s="10"/>
      <c r="AS16" s="10"/>
      <c r="AT16" s="10"/>
      <c r="AU16" s="10"/>
      <c r="AV16" s="10"/>
      <c r="AW16" s="10"/>
      <c r="AX16" s="10"/>
      <c r="AY16" s="10"/>
      <c r="AZ16" s="11">
        <f t="shared" si="5"/>
        <v>0</v>
      </c>
      <c r="BA16" s="12"/>
      <c r="BB16" s="12"/>
      <c r="BC16" s="12"/>
      <c r="BD16" s="1"/>
      <c r="BE16" s="1"/>
      <c r="BF16" s="1"/>
      <c r="BG16" s="1"/>
      <c r="BH16" s="1"/>
      <c r="BI16" s="1"/>
      <c r="BJ16" s="2"/>
      <c r="BK16" s="1"/>
      <c r="BL16" s="1"/>
      <c r="BM16" s="1"/>
      <c r="BN16" s="1"/>
      <c r="BO16" s="20"/>
    </row>
    <row r="17" spans="1:67" x14ac:dyDescent="0.25">
      <c r="A17">
        <v>103</v>
      </c>
      <c r="B17" t="s">
        <v>192</v>
      </c>
      <c r="C17" s="1"/>
      <c r="D17" s="1"/>
      <c r="E17" s="1"/>
      <c r="F17" s="10">
        <v>5.5</v>
      </c>
      <c r="G17" s="10">
        <v>6.5</v>
      </c>
      <c r="H17" s="10">
        <v>6</v>
      </c>
      <c r="I17" s="10">
        <v>5.5</v>
      </c>
      <c r="J17" s="10">
        <v>6</v>
      </c>
      <c r="K17" s="10">
        <v>6.5</v>
      </c>
      <c r="L17" s="10">
        <v>6.3</v>
      </c>
      <c r="M17" s="10">
        <v>5</v>
      </c>
      <c r="N17" s="11">
        <f t="shared" si="3"/>
        <v>47.3</v>
      </c>
      <c r="O17" s="12"/>
      <c r="P17" s="12"/>
      <c r="Q17" s="12"/>
      <c r="R17" s="1"/>
      <c r="S17" s="1"/>
      <c r="T17" s="1"/>
      <c r="U17" s="1"/>
      <c r="V17" s="1"/>
      <c r="W17" s="1"/>
      <c r="X17" s="2"/>
      <c r="Y17" s="10">
        <v>6.5</v>
      </c>
      <c r="Z17" s="10">
        <v>6.6</v>
      </c>
      <c r="AA17" s="10">
        <v>6.8</v>
      </c>
      <c r="AB17" s="10">
        <v>6.5</v>
      </c>
      <c r="AC17" s="10">
        <v>6.4</v>
      </c>
      <c r="AD17" s="10">
        <v>7</v>
      </c>
      <c r="AE17" s="10">
        <v>6.2</v>
      </c>
      <c r="AF17" s="10">
        <v>6</v>
      </c>
      <c r="AG17" s="11">
        <f t="shared" si="4"/>
        <v>52</v>
      </c>
      <c r="AH17" s="12"/>
      <c r="AI17" s="12"/>
      <c r="AJ17" s="12"/>
      <c r="AK17" s="1"/>
      <c r="AL17" s="1"/>
      <c r="AM17" s="1"/>
      <c r="AN17" s="1"/>
      <c r="AO17" s="1"/>
      <c r="AP17" s="1"/>
      <c r="AQ17" s="3"/>
      <c r="AR17" s="10"/>
      <c r="AS17" s="10"/>
      <c r="AT17" s="10"/>
      <c r="AU17" s="10"/>
      <c r="AV17" s="10"/>
      <c r="AW17" s="10"/>
      <c r="AX17" s="10"/>
      <c r="AY17" s="10"/>
      <c r="AZ17" s="11">
        <f t="shared" si="5"/>
        <v>0</v>
      </c>
      <c r="BA17" s="12"/>
      <c r="BB17" s="12"/>
      <c r="BC17" s="12"/>
      <c r="BD17" s="1"/>
      <c r="BE17" s="1"/>
      <c r="BF17" s="1"/>
      <c r="BG17" s="1"/>
      <c r="BH17" s="1"/>
      <c r="BI17" s="1"/>
      <c r="BJ17" s="2"/>
      <c r="BK17" s="1"/>
      <c r="BL17" s="1"/>
      <c r="BM17" s="1"/>
      <c r="BN17" s="1"/>
      <c r="BO17" s="20"/>
    </row>
    <row r="18" spans="1:67" x14ac:dyDescent="0.25">
      <c r="A18">
        <v>104</v>
      </c>
      <c r="B18" t="s">
        <v>178</v>
      </c>
      <c r="C18" s="1"/>
      <c r="D18" s="1"/>
      <c r="E18" s="1"/>
      <c r="F18" s="10">
        <v>5.3</v>
      </c>
      <c r="G18" s="10">
        <v>6.5</v>
      </c>
      <c r="H18" s="10">
        <v>5.5</v>
      </c>
      <c r="I18" s="10">
        <v>5.5</v>
      </c>
      <c r="J18" s="10">
        <v>5.5</v>
      </c>
      <c r="K18" s="10">
        <v>5.3</v>
      </c>
      <c r="L18" s="10">
        <v>5.3</v>
      </c>
      <c r="M18" s="10">
        <v>4.5</v>
      </c>
      <c r="N18" s="11">
        <f t="shared" si="3"/>
        <v>43.4</v>
      </c>
      <c r="O18" s="12"/>
      <c r="P18" s="12"/>
      <c r="Q18" s="12"/>
      <c r="R18" s="1"/>
      <c r="S18" s="1"/>
      <c r="T18" s="1"/>
      <c r="U18" s="1"/>
      <c r="V18" s="1"/>
      <c r="W18" s="1"/>
      <c r="X18" s="2"/>
      <c r="Y18" s="10">
        <v>6.2</v>
      </c>
      <c r="Z18" s="10">
        <v>7</v>
      </c>
      <c r="AA18" s="10">
        <v>6.8</v>
      </c>
      <c r="AB18" s="10">
        <v>7</v>
      </c>
      <c r="AC18" s="10">
        <v>6.8</v>
      </c>
      <c r="AD18" s="10">
        <v>6.4</v>
      </c>
      <c r="AE18" s="10">
        <v>6.8</v>
      </c>
      <c r="AF18" s="10">
        <v>5</v>
      </c>
      <c r="AG18" s="11">
        <f t="shared" si="4"/>
        <v>51.999999999999993</v>
      </c>
      <c r="AH18" s="12"/>
      <c r="AI18" s="12"/>
      <c r="AJ18" s="12"/>
      <c r="AK18" s="1"/>
      <c r="AL18" s="1"/>
      <c r="AM18" s="1"/>
      <c r="AN18" s="1"/>
      <c r="AO18" s="1"/>
      <c r="AP18" s="1"/>
      <c r="AQ18" s="3"/>
      <c r="AR18" s="10"/>
      <c r="AS18" s="10"/>
      <c r="AT18" s="10"/>
      <c r="AU18" s="10"/>
      <c r="AV18" s="10"/>
      <c r="AW18" s="10"/>
      <c r="AX18" s="10"/>
      <c r="AY18" s="10"/>
      <c r="AZ18" s="11">
        <f t="shared" si="5"/>
        <v>0</v>
      </c>
      <c r="BA18" s="12"/>
      <c r="BB18" s="12"/>
      <c r="BC18" s="12"/>
      <c r="BD18" s="1"/>
      <c r="BE18" s="1"/>
      <c r="BF18" s="1"/>
      <c r="BG18" s="1"/>
      <c r="BH18" s="1"/>
      <c r="BI18" s="1"/>
      <c r="BJ18" s="2"/>
      <c r="BK18" s="1"/>
      <c r="BL18" s="1"/>
      <c r="BM18" s="1"/>
      <c r="BN18" s="1"/>
      <c r="BO18" s="20"/>
    </row>
    <row r="19" spans="1:67" x14ac:dyDescent="0.25">
      <c r="A19" s="20">
        <v>105</v>
      </c>
      <c r="B19" t="s">
        <v>205</v>
      </c>
      <c r="C19" s="1"/>
      <c r="D19" s="1"/>
      <c r="E19" s="1"/>
      <c r="F19" s="10">
        <v>5.3</v>
      </c>
      <c r="G19" s="10">
        <v>6</v>
      </c>
      <c r="H19" s="10">
        <v>8</v>
      </c>
      <c r="I19" s="10">
        <v>6</v>
      </c>
      <c r="J19" s="10">
        <v>6</v>
      </c>
      <c r="K19" s="10">
        <v>5.5</v>
      </c>
      <c r="L19" s="10">
        <v>5.8</v>
      </c>
      <c r="M19" s="10">
        <v>5</v>
      </c>
      <c r="N19" s="11">
        <f t="shared" si="3"/>
        <v>47.599999999999994</v>
      </c>
      <c r="O19" s="12"/>
      <c r="P19" s="12"/>
      <c r="Q19" s="12"/>
      <c r="R19" s="1"/>
      <c r="S19" s="1"/>
      <c r="T19" s="1"/>
      <c r="U19" s="1"/>
      <c r="V19" s="1"/>
      <c r="W19" s="1"/>
      <c r="X19" s="2"/>
      <c r="Y19" s="10">
        <v>6.5</v>
      </c>
      <c r="Z19" s="10">
        <v>6.5</v>
      </c>
      <c r="AA19" s="10">
        <v>7</v>
      </c>
      <c r="AB19" s="10">
        <v>7</v>
      </c>
      <c r="AC19" s="10">
        <v>7.8</v>
      </c>
      <c r="AD19" s="10">
        <v>6.4</v>
      </c>
      <c r="AE19" s="10">
        <v>6.4</v>
      </c>
      <c r="AF19" s="10">
        <v>6.4</v>
      </c>
      <c r="AG19" s="11">
        <f t="shared" si="4"/>
        <v>53.999999999999993</v>
      </c>
      <c r="AH19" s="12"/>
      <c r="AI19" s="12"/>
      <c r="AJ19" s="12"/>
      <c r="AK19" s="1"/>
      <c r="AL19" s="1"/>
      <c r="AM19" s="1"/>
      <c r="AN19" s="1"/>
      <c r="AO19" s="1"/>
      <c r="AP19" s="1"/>
      <c r="AQ19" s="3"/>
      <c r="AR19" s="10"/>
      <c r="AS19" s="10"/>
      <c r="AT19" s="10"/>
      <c r="AU19" s="10"/>
      <c r="AV19" s="10"/>
      <c r="AW19" s="10"/>
      <c r="AX19" s="10"/>
      <c r="AY19" s="10"/>
      <c r="AZ19" s="11">
        <f t="shared" si="5"/>
        <v>0</v>
      </c>
      <c r="BA19" s="12"/>
      <c r="BB19" s="12"/>
      <c r="BC19" s="12"/>
      <c r="BD19" s="1"/>
      <c r="BE19" s="1"/>
      <c r="BF19" s="1"/>
      <c r="BG19" s="1"/>
      <c r="BH19" s="1"/>
      <c r="BI19" s="1"/>
      <c r="BJ19" s="2"/>
      <c r="BK19" s="1"/>
      <c r="BL19" s="1"/>
      <c r="BM19" s="1"/>
      <c r="BN19" s="1"/>
      <c r="BO19" s="20"/>
    </row>
    <row r="20" spans="1:67" x14ac:dyDescent="0.25">
      <c r="A20" s="20"/>
      <c r="C20" t="s">
        <v>196</v>
      </c>
      <c r="D20" t="s">
        <v>198</v>
      </c>
      <c r="E20" t="s">
        <v>220</v>
      </c>
      <c r="F20" s="1"/>
      <c r="G20" s="1"/>
      <c r="H20" s="1"/>
      <c r="I20" s="1"/>
      <c r="J20" s="1"/>
      <c r="K20" s="1"/>
      <c r="L20" s="1" t="s">
        <v>33</v>
      </c>
      <c r="M20" s="1"/>
      <c r="N20" s="18">
        <f>SUM(N14:N19)</f>
        <v>275.2</v>
      </c>
      <c r="O20" s="18">
        <f>(N20/6)/8</f>
        <v>5.7333333333333334</v>
      </c>
      <c r="P20" s="10">
        <v>5.8</v>
      </c>
      <c r="Q20" s="18">
        <f>(O20*0.9)+(P20*0.1)</f>
        <v>5.74</v>
      </c>
      <c r="R20" s="1"/>
      <c r="S20" s="10">
        <v>5</v>
      </c>
      <c r="T20" s="10">
        <v>7.7</v>
      </c>
      <c r="U20" s="10">
        <v>6.8</v>
      </c>
      <c r="V20" s="18">
        <f>(S20*0.25)+(T20*0.5)+(U20*0.25)</f>
        <v>6.8</v>
      </c>
      <c r="W20" s="18">
        <f>(Q20+V20)/2</f>
        <v>6.27</v>
      </c>
      <c r="X20" s="2"/>
      <c r="Y20" s="1"/>
      <c r="Z20" s="1"/>
      <c r="AA20" s="1"/>
      <c r="AB20" s="1"/>
      <c r="AC20" s="1"/>
      <c r="AD20" s="1"/>
      <c r="AE20" s="1" t="s">
        <v>33</v>
      </c>
      <c r="AF20" s="1"/>
      <c r="AG20" s="18">
        <f>SUM(AG14:AG19)</f>
        <v>310.3</v>
      </c>
      <c r="AH20" s="18">
        <f>(AG20/6)/8</f>
        <v>6.4645833333333336</v>
      </c>
      <c r="AI20" s="10">
        <v>7.4</v>
      </c>
      <c r="AJ20" s="18">
        <f>(AH20*0.9)+(AI20*0.1)</f>
        <v>6.5581250000000004</v>
      </c>
      <c r="AK20" s="1"/>
      <c r="AL20" s="10">
        <v>7</v>
      </c>
      <c r="AM20" s="10">
        <v>7.2</v>
      </c>
      <c r="AN20" s="10">
        <v>7</v>
      </c>
      <c r="AO20" s="18">
        <f>(AL20*0.25)+(AM20*0.5)+(AN20*0.25)</f>
        <v>7.1</v>
      </c>
      <c r="AP20" s="18">
        <f>(AJ20+AO20)/2</f>
        <v>6.8290625</v>
      </c>
      <c r="AQ20" s="3"/>
      <c r="AR20" s="1"/>
      <c r="AS20" s="1"/>
      <c r="AT20" s="1"/>
      <c r="AU20" s="1"/>
      <c r="AV20" s="1"/>
      <c r="AW20" s="1"/>
      <c r="AX20" s="1" t="s">
        <v>33</v>
      </c>
      <c r="AY20" s="1"/>
      <c r="AZ20" s="18">
        <f>SUM(AZ14:AZ19)</f>
        <v>0</v>
      </c>
      <c r="BA20" s="18">
        <f>(AZ20/6)/8</f>
        <v>0</v>
      </c>
      <c r="BB20" s="10"/>
      <c r="BC20" s="18">
        <f>(BA20*0.9)+(BB20*0.1)</f>
        <v>0</v>
      </c>
      <c r="BD20" s="1"/>
      <c r="BE20" s="10"/>
      <c r="BF20" s="10"/>
      <c r="BG20" s="10"/>
      <c r="BH20" s="18">
        <f>(BE20*0.25)+(BF20*0.5)+(BG20*0.25)</f>
        <v>0</v>
      </c>
      <c r="BI20" s="18">
        <f>(BC20+BH20)/2</f>
        <v>0</v>
      </c>
      <c r="BJ20" s="16"/>
      <c r="BK20" s="18">
        <f>W20</f>
        <v>6.27</v>
      </c>
      <c r="BL20" s="18">
        <f>AP20</f>
        <v>6.8290625</v>
      </c>
      <c r="BM20" s="18"/>
      <c r="BN20" s="18">
        <f>AVERAGE(BK20:BM20)</f>
        <v>6.5495312499999994</v>
      </c>
      <c r="BO20" s="20">
        <v>2</v>
      </c>
    </row>
    <row r="21" spans="1:67" x14ac:dyDescent="0.25">
      <c r="A21" s="24">
        <v>71</v>
      </c>
      <c r="B21" s="23" t="s">
        <v>125</v>
      </c>
      <c r="C21" s="49"/>
      <c r="D21" s="49"/>
      <c r="E21" s="49"/>
      <c r="F21" s="48"/>
      <c r="G21" s="48"/>
      <c r="H21" s="48"/>
      <c r="I21" s="48"/>
      <c r="J21" s="48"/>
      <c r="K21" s="48"/>
      <c r="L21" s="48"/>
      <c r="M21" s="48"/>
      <c r="N21" s="18">
        <f t="shared" ref="N21:N26" si="6">SUM(F21:M21)</f>
        <v>0</v>
      </c>
      <c r="O21" s="49"/>
      <c r="P21" s="49"/>
      <c r="Q21" s="49"/>
      <c r="R21" s="49"/>
      <c r="S21" s="49"/>
      <c r="T21" s="49"/>
      <c r="U21" s="49"/>
      <c r="V21" s="49"/>
      <c r="W21" s="49"/>
      <c r="X21" s="51"/>
      <c r="Y21" s="48"/>
      <c r="Z21" s="48"/>
      <c r="AA21" s="48"/>
      <c r="AB21" s="48"/>
      <c r="AC21" s="48"/>
      <c r="AD21" s="48"/>
      <c r="AE21" s="48"/>
      <c r="AF21" s="48"/>
      <c r="AG21" s="18">
        <f t="shared" ref="AG21:AG26" si="7">SUM(Y21:AF21)</f>
        <v>0</v>
      </c>
      <c r="AH21" s="49"/>
      <c r="AI21" s="49"/>
      <c r="AJ21" s="49"/>
      <c r="AK21" s="49"/>
      <c r="AL21" s="49"/>
      <c r="AM21" s="49"/>
      <c r="AN21" s="49"/>
      <c r="AO21" s="49"/>
      <c r="AP21" s="49"/>
      <c r="AQ21" s="51"/>
      <c r="AR21" s="48"/>
      <c r="AS21" s="48"/>
      <c r="AT21" s="48"/>
      <c r="AU21" s="48"/>
      <c r="AV21" s="48"/>
      <c r="AW21" s="48"/>
      <c r="AX21" s="48"/>
      <c r="AY21" s="48"/>
      <c r="AZ21" s="18">
        <f t="shared" ref="AZ21:AZ26" si="8">SUM(AR21:AY21)</f>
        <v>0</v>
      </c>
      <c r="BA21" s="49"/>
      <c r="BB21" s="49"/>
      <c r="BC21" s="49"/>
      <c r="BD21" s="49"/>
      <c r="BE21" s="49"/>
      <c r="BF21" s="49"/>
      <c r="BG21" s="49"/>
      <c r="BH21" s="49"/>
      <c r="BI21" s="49"/>
      <c r="BJ21" s="51"/>
      <c r="BK21" s="49"/>
      <c r="BL21" s="49"/>
      <c r="BM21" s="49"/>
      <c r="BN21" s="49"/>
      <c r="BO21" s="20"/>
    </row>
    <row r="22" spans="1:67" x14ac:dyDescent="0.25">
      <c r="A22">
        <v>73</v>
      </c>
      <c r="B22" t="s">
        <v>115</v>
      </c>
      <c r="C22" s="49"/>
      <c r="D22" s="49"/>
      <c r="E22" s="49"/>
      <c r="F22" s="48"/>
      <c r="G22" s="48"/>
      <c r="H22" s="48"/>
      <c r="I22" s="48"/>
      <c r="J22" s="48"/>
      <c r="K22" s="48"/>
      <c r="L22" s="48"/>
      <c r="M22" s="48"/>
      <c r="N22" s="18">
        <f t="shared" si="6"/>
        <v>0</v>
      </c>
      <c r="O22" s="49"/>
      <c r="P22" s="49"/>
      <c r="Q22" s="49"/>
      <c r="R22" s="49"/>
      <c r="S22" s="49"/>
      <c r="T22" s="49"/>
      <c r="U22" s="49"/>
      <c r="V22" s="49"/>
      <c r="W22" s="49"/>
      <c r="X22" s="51"/>
      <c r="Y22" s="48"/>
      <c r="Z22" s="48"/>
      <c r="AA22" s="48"/>
      <c r="AB22" s="48"/>
      <c r="AC22" s="48"/>
      <c r="AD22" s="48"/>
      <c r="AE22" s="48"/>
      <c r="AF22" s="48"/>
      <c r="AG22" s="18">
        <f t="shared" si="7"/>
        <v>0</v>
      </c>
      <c r="AH22" s="49"/>
      <c r="AI22" s="49"/>
      <c r="AJ22" s="49"/>
      <c r="AK22" s="49"/>
      <c r="AL22" s="49"/>
      <c r="AM22" s="49"/>
      <c r="AN22" s="49"/>
      <c r="AO22" s="49"/>
      <c r="AP22" s="49"/>
      <c r="AQ22" s="51"/>
      <c r="AR22" s="48"/>
      <c r="AS22" s="48"/>
      <c r="AT22" s="48"/>
      <c r="AU22" s="48"/>
      <c r="AV22" s="48"/>
      <c r="AW22" s="48"/>
      <c r="AX22" s="48"/>
      <c r="AY22" s="48"/>
      <c r="AZ22" s="18">
        <f t="shared" si="8"/>
        <v>0</v>
      </c>
      <c r="BA22" s="49"/>
      <c r="BB22" s="49"/>
      <c r="BC22" s="49"/>
      <c r="BD22" s="49"/>
      <c r="BE22" s="49"/>
      <c r="BF22" s="49"/>
      <c r="BG22" s="49"/>
      <c r="BH22" s="49"/>
      <c r="BI22" s="49"/>
      <c r="BJ22" s="51"/>
      <c r="BK22" s="49"/>
      <c r="BL22" s="49"/>
      <c r="BM22" s="49"/>
      <c r="BN22" s="49"/>
      <c r="BO22" s="20"/>
    </row>
    <row r="23" spans="1:67" x14ac:dyDescent="0.25">
      <c r="A23">
        <v>74</v>
      </c>
      <c r="B23" t="s">
        <v>80</v>
      </c>
      <c r="C23" s="49"/>
      <c r="D23" s="49"/>
      <c r="E23" s="49"/>
      <c r="F23" s="48"/>
      <c r="G23" s="48"/>
      <c r="H23" s="48"/>
      <c r="I23" s="48"/>
      <c r="J23" s="48"/>
      <c r="K23" s="48"/>
      <c r="L23" s="48"/>
      <c r="M23" s="48"/>
      <c r="N23" s="18">
        <f t="shared" si="6"/>
        <v>0</v>
      </c>
      <c r="O23" s="49"/>
      <c r="P23" s="49"/>
      <c r="Q23" s="49"/>
      <c r="R23" s="49"/>
      <c r="S23" s="49"/>
      <c r="T23" s="49"/>
      <c r="U23" s="49"/>
      <c r="V23" s="49"/>
      <c r="W23" s="49"/>
      <c r="X23" s="51"/>
      <c r="Y23" s="48"/>
      <c r="Z23" s="48"/>
      <c r="AA23" s="48"/>
      <c r="AB23" s="48"/>
      <c r="AC23" s="48"/>
      <c r="AD23" s="48"/>
      <c r="AE23" s="48"/>
      <c r="AF23" s="48"/>
      <c r="AG23" s="18">
        <f t="shared" si="7"/>
        <v>0</v>
      </c>
      <c r="AH23" s="49"/>
      <c r="AI23" s="49"/>
      <c r="AJ23" s="49"/>
      <c r="AK23" s="49"/>
      <c r="AL23" s="49"/>
      <c r="AM23" s="49"/>
      <c r="AN23" s="49"/>
      <c r="AO23" s="49"/>
      <c r="AP23" s="49"/>
      <c r="AQ23" s="51"/>
      <c r="AR23" s="48"/>
      <c r="AS23" s="48"/>
      <c r="AT23" s="48"/>
      <c r="AU23" s="48"/>
      <c r="AV23" s="48"/>
      <c r="AW23" s="48"/>
      <c r="AX23" s="48"/>
      <c r="AY23" s="48"/>
      <c r="AZ23" s="18">
        <f t="shared" si="8"/>
        <v>0</v>
      </c>
      <c r="BA23" s="49"/>
      <c r="BB23" s="49"/>
      <c r="BC23" s="49"/>
      <c r="BD23" s="49"/>
      <c r="BE23" s="49"/>
      <c r="BF23" s="49"/>
      <c r="BG23" s="49"/>
      <c r="BH23" s="49"/>
      <c r="BI23" s="49"/>
      <c r="BJ23" s="51"/>
      <c r="BK23" s="49"/>
      <c r="BL23" s="49"/>
      <c r="BM23" s="49"/>
      <c r="BN23" s="49"/>
      <c r="BO23" s="20"/>
    </row>
    <row r="24" spans="1:67" x14ac:dyDescent="0.25">
      <c r="A24">
        <v>75</v>
      </c>
      <c r="B24" t="s">
        <v>121</v>
      </c>
      <c r="C24" s="49"/>
      <c r="D24" s="49"/>
      <c r="E24" s="49"/>
      <c r="F24" s="48"/>
      <c r="G24" s="48"/>
      <c r="H24" s="48"/>
      <c r="I24" s="48"/>
      <c r="J24" s="48"/>
      <c r="K24" s="48"/>
      <c r="L24" s="48"/>
      <c r="M24" s="48"/>
      <c r="N24" s="18">
        <f t="shared" si="6"/>
        <v>0</v>
      </c>
      <c r="O24" s="49"/>
      <c r="P24" s="49"/>
      <c r="Q24" s="49"/>
      <c r="R24" s="49"/>
      <c r="S24" s="49"/>
      <c r="T24" s="49"/>
      <c r="U24" s="49"/>
      <c r="V24" s="49"/>
      <c r="W24" s="49"/>
      <c r="X24" s="51"/>
      <c r="Y24" s="48"/>
      <c r="Z24" s="48"/>
      <c r="AA24" s="48"/>
      <c r="AB24" s="48"/>
      <c r="AC24" s="48"/>
      <c r="AD24" s="48"/>
      <c r="AE24" s="48"/>
      <c r="AF24" s="48"/>
      <c r="AG24" s="18">
        <f t="shared" si="7"/>
        <v>0</v>
      </c>
      <c r="AH24" s="49"/>
      <c r="AI24" s="49"/>
      <c r="AJ24" s="49"/>
      <c r="AK24" s="49"/>
      <c r="AL24" s="49"/>
      <c r="AM24" s="49"/>
      <c r="AN24" s="49"/>
      <c r="AO24" s="49"/>
      <c r="AP24" s="49"/>
      <c r="AQ24" s="51"/>
      <c r="AR24" s="48"/>
      <c r="AS24" s="48"/>
      <c r="AT24" s="48"/>
      <c r="AU24" s="48"/>
      <c r="AV24" s="48"/>
      <c r="AW24" s="48"/>
      <c r="AX24" s="48"/>
      <c r="AY24" s="48"/>
      <c r="AZ24" s="18">
        <f t="shared" si="8"/>
        <v>0</v>
      </c>
      <c r="BA24" s="49"/>
      <c r="BB24" s="49"/>
      <c r="BC24" s="49"/>
      <c r="BD24" s="49"/>
      <c r="BE24" s="49"/>
      <c r="BF24" s="49"/>
      <c r="BG24" s="49"/>
      <c r="BH24" s="49"/>
      <c r="BI24" s="49"/>
      <c r="BJ24" s="51"/>
      <c r="BK24" s="49"/>
      <c r="BL24" s="49"/>
      <c r="BM24" s="49"/>
      <c r="BN24" s="49"/>
      <c r="BO24" s="20"/>
    </row>
    <row r="25" spans="1:67" x14ac:dyDescent="0.25">
      <c r="A25">
        <v>76</v>
      </c>
      <c r="B25" t="s">
        <v>119</v>
      </c>
      <c r="C25" s="49"/>
      <c r="D25" s="49"/>
      <c r="E25" s="49"/>
      <c r="F25" s="48"/>
      <c r="G25" s="48"/>
      <c r="H25" s="48"/>
      <c r="I25" s="48"/>
      <c r="J25" s="48"/>
      <c r="K25" s="48"/>
      <c r="L25" s="48"/>
      <c r="M25" s="48"/>
      <c r="N25" s="18">
        <f t="shared" si="6"/>
        <v>0</v>
      </c>
      <c r="O25" s="49"/>
      <c r="P25" s="49"/>
      <c r="Q25" s="49"/>
      <c r="R25" s="49"/>
      <c r="S25" s="49"/>
      <c r="T25" s="49"/>
      <c r="U25" s="49"/>
      <c r="V25" s="49"/>
      <c r="W25" s="49"/>
      <c r="X25" s="51"/>
      <c r="Y25" s="48"/>
      <c r="Z25" s="48"/>
      <c r="AA25" s="48"/>
      <c r="AB25" s="48"/>
      <c r="AC25" s="48"/>
      <c r="AD25" s="48"/>
      <c r="AE25" s="48"/>
      <c r="AF25" s="48"/>
      <c r="AG25" s="18">
        <f t="shared" si="7"/>
        <v>0</v>
      </c>
      <c r="AH25" s="49"/>
      <c r="AI25" s="49"/>
      <c r="AJ25" s="49"/>
      <c r="AK25" s="49"/>
      <c r="AL25" s="49"/>
      <c r="AM25" s="49"/>
      <c r="AN25" s="49"/>
      <c r="AO25" s="49"/>
      <c r="AP25" s="49"/>
      <c r="AQ25" s="51"/>
      <c r="AR25" s="48"/>
      <c r="AS25" s="48"/>
      <c r="AT25" s="48"/>
      <c r="AU25" s="48"/>
      <c r="AV25" s="48"/>
      <c r="AW25" s="48"/>
      <c r="AX25" s="48"/>
      <c r="AY25" s="48"/>
      <c r="AZ25" s="18">
        <f t="shared" si="8"/>
        <v>0</v>
      </c>
      <c r="BA25" s="49"/>
      <c r="BB25" s="49"/>
      <c r="BC25" s="49"/>
      <c r="BD25" s="49"/>
      <c r="BE25" s="49"/>
      <c r="BF25" s="49"/>
      <c r="BG25" s="49"/>
      <c r="BH25" s="49"/>
      <c r="BI25" s="49"/>
      <c r="BJ25" s="51"/>
      <c r="BK25" s="49"/>
      <c r="BL25" s="49"/>
      <c r="BM25" s="49"/>
      <c r="BN25" s="49"/>
      <c r="BO25" s="20"/>
    </row>
    <row r="26" spans="1:67" x14ac:dyDescent="0.25">
      <c r="A26">
        <v>78</v>
      </c>
      <c r="B26" t="s">
        <v>135</v>
      </c>
      <c r="C26" s="49"/>
      <c r="D26" s="49"/>
      <c r="E26" s="49"/>
      <c r="F26" s="48"/>
      <c r="G26" s="48"/>
      <c r="H26" s="48"/>
      <c r="I26" s="48"/>
      <c r="J26" s="48"/>
      <c r="K26" s="48"/>
      <c r="L26" s="48"/>
      <c r="M26" s="48"/>
      <c r="N26" s="18">
        <f t="shared" si="6"/>
        <v>0</v>
      </c>
      <c r="O26" s="49"/>
      <c r="P26" s="49"/>
      <c r="Q26" s="49"/>
      <c r="R26" s="49"/>
      <c r="S26" s="49"/>
      <c r="T26" s="49"/>
      <c r="U26" s="49"/>
      <c r="V26" s="49"/>
      <c r="W26" s="49"/>
      <c r="X26" s="51"/>
      <c r="Y26" s="48"/>
      <c r="Z26" s="48"/>
      <c r="AA26" s="48"/>
      <c r="AB26" s="48"/>
      <c r="AC26" s="48"/>
      <c r="AD26" s="48"/>
      <c r="AE26" s="48"/>
      <c r="AF26" s="48"/>
      <c r="AG26" s="18">
        <f t="shared" si="7"/>
        <v>0</v>
      </c>
      <c r="AH26" s="49"/>
      <c r="AI26" s="49"/>
      <c r="AJ26" s="49"/>
      <c r="AK26" s="49"/>
      <c r="AL26" s="49"/>
      <c r="AM26" s="49"/>
      <c r="AN26" s="49"/>
      <c r="AO26" s="49"/>
      <c r="AP26" s="49"/>
      <c r="AQ26" s="51"/>
      <c r="AR26" s="48"/>
      <c r="AS26" s="48"/>
      <c r="AT26" s="48"/>
      <c r="AU26" s="48"/>
      <c r="AV26" s="48"/>
      <c r="AW26" s="48"/>
      <c r="AX26" s="48"/>
      <c r="AY26" s="48"/>
      <c r="AZ26" s="18">
        <f t="shared" si="8"/>
        <v>0</v>
      </c>
      <c r="BA26" s="49"/>
      <c r="BB26" s="49"/>
      <c r="BC26" s="49"/>
      <c r="BD26" s="49"/>
      <c r="BE26" s="49"/>
      <c r="BF26" s="49"/>
      <c r="BG26" s="49"/>
      <c r="BH26" s="49"/>
      <c r="BI26" s="49"/>
      <c r="BJ26" s="51"/>
      <c r="BK26" s="49"/>
      <c r="BL26" s="49"/>
      <c r="BM26" s="49"/>
      <c r="BN26" s="49"/>
      <c r="BO26" s="20"/>
    </row>
    <row r="27" spans="1:67" x14ac:dyDescent="0.25">
      <c r="C27" t="s">
        <v>139</v>
      </c>
      <c r="D27" t="s">
        <v>144</v>
      </c>
      <c r="E27" t="s">
        <v>81</v>
      </c>
      <c r="F27" s="49"/>
      <c r="G27" s="49"/>
      <c r="H27" s="49"/>
      <c r="I27" s="49"/>
      <c r="J27" s="49"/>
      <c r="K27" s="49"/>
      <c r="L27" s="49" t="s">
        <v>33</v>
      </c>
      <c r="M27" s="49"/>
      <c r="N27" s="18">
        <f>SUM(N21:N26)</f>
        <v>0</v>
      </c>
      <c r="O27" s="18">
        <f>(N27/6)/8</f>
        <v>0</v>
      </c>
      <c r="P27" s="48"/>
      <c r="Q27" s="53">
        <f>(O27*0.9)+(P27*0.1)</f>
        <v>0</v>
      </c>
      <c r="R27" s="49"/>
      <c r="S27" s="48"/>
      <c r="T27" s="48"/>
      <c r="U27" s="48"/>
      <c r="V27" s="18">
        <f>(S27*0.25)+(T27*0.5)+(U27*0.25)</f>
        <v>0</v>
      </c>
      <c r="W27" s="18">
        <f>(Q27+V27)/2</f>
        <v>0</v>
      </c>
      <c r="X27" s="51"/>
      <c r="Y27" s="49"/>
      <c r="Z27" s="49"/>
      <c r="AA27" s="49"/>
      <c r="AB27" s="49"/>
      <c r="AC27" s="49"/>
      <c r="AD27" s="49"/>
      <c r="AE27" s="49" t="s">
        <v>33</v>
      </c>
      <c r="AF27" s="49"/>
      <c r="AG27" s="18">
        <f>SUM(AG21:AG26)</f>
        <v>0</v>
      </c>
      <c r="AH27" s="18">
        <f>(AG27/6)/8</f>
        <v>0</v>
      </c>
      <c r="AI27" s="48"/>
      <c r="AJ27" s="53">
        <f>(AH27*0.9)+(AI27*0.1)</f>
        <v>0</v>
      </c>
      <c r="AK27" s="49"/>
      <c r="AL27" s="48"/>
      <c r="AM27" s="48"/>
      <c r="AN27" s="48"/>
      <c r="AO27" s="18">
        <f>(AL27*0.25)+(AM27*0.5)+(AN27*0.25)</f>
        <v>0</v>
      </c>
      <c r="AP27" s="18">
        <f>(AJ27+AO27)/2</f>
        <v>0</v>
      </c>
      <c r="AQ27" s="51"/>
      <c r="AR27" s="49"/>
      <c r="AS27" s="49"/>
      <c r="AT27" s="49"/>
      <c r="AU27" s="49"/>
      <c r="AV27" s="49"/>
      <c r="AW27" s="49"/>
      <c r="AX27" s="49" t="s">
        <v>33</v>
      </c>
      <c r="AY27" s="49"/>
      <c r="AZ27" s="18">
        <f>SUM(AZ21:AZ26)</f>
        <v>0</v>
      </c>
      <c r="BA27" s="18">
        <f>(AZ27/6)/8</f>
        <v>0</v>
      </c>
      <c r="BB27" s="48"/>
      <c r="BC27" s="18">
        <f>(BA27*0.9)+(BB27*0.1)</f>
        <v>0</v>
      </c>
      <c r="BD27" s="49"/>
      <c r="BE27" s="48"/>
      <c r="BF27" s="48"/>
      <c r="BG27" s="48"/>
      <c r="BH27" s="18">
        <f>(BE27*0.25)+(BF27*0.5)+(BG27*0.25)</f>
        <v>0</v>
      </c>
      <c r="BI27" s="18">
        <f>(BC27+BH27)/2</f>
        <v>0</v>
      </c>
      <c r="BJ27" s="51"/>
      <c r="BK27" s="18">
        <f>W27</f>
        <v>0</v>
      </c>
      <c r="BL27" s="18">
        <f>AP27</f>
        <v>0</v>
      </c>
      <c r="BM27" s="20"/>
      <c r="BN27" s="18">
        <f>AVERAGE(BK27:BM27)</f>
        <v>0</v>
      </c>
    </row>
    <row r="28" spans="1:67" x14ac:dyDescent="0.25">
      <c r="A28">
        <v>80</v>
      </c>
      <c r="B28" t="s">
        <v>155</v>
      </c>
      <c r="C28" s="49"/>
      <c r="D28" s="49"/>
      <c r="E28" s="49"/>
      <c r="F28" s="48">
        <v>5.5</v>
      </c>
      <c r="G28" s="48">
        <v>6.5</v>
      </c>
      <c r="H28" s="48">
        <v>8</v>
      </c>
      <c r="I28" s="48">
        <v>6.5</v>
      </c>
      <c r="J28" s="48">
        <v>5.5</v>
      </c>
      <c r="K28" s="48">
        <v>5.3</v>
      </c>
      <c r="L28" s="48">
        <v>6</v>
      </c>
      <c r="M28" s="48">
        <v>5.3</v>
      </c>
      <c r="N28" s="18">
        <f t="shared" ref="N28:N33" si="9">SUM(F28:M28)</f>
        <v>48.599999999999994</v>
      </c>
      <c r="O28" s="49"/>
      <c r="P28" s="49"/>
      <c r="Q28" s="49"/>
      <c r="R28" s="49"/>
      <c r="S28" s="49"/>
      <c r="T28" s="49"/>
      <c r="U28" s="49"/>
      <c r="V28" s="49"/>
      <c r="W28" s="49"/>
      <c r="X28" s="51"/>
      <c r="Y28" s="48">
        <v>6.2</v>
      </c>
      <c r="Z28" s="48">
        <v>6.2</v>
      </c>
      <c r="AA28" s="48">
        <v>6.3</v>
      </c>
      <c r="AB28" s="48">
        <v>5.5</v>
      </c>
      <c r="AC28" s="48">
        <v>5.8</v>
      </c>
      <c r="AD28" s="48">
        <v>5.8</v>
      </c>
      <c r="AE28" s="48">
        <v>5.8</v>
      </c>
      <c r="AF28" s="48">
        <v>4.8</v>
      </c>
      <c r="AG28" s="18">
        <f t="shared" ref="AG28:AG33" si="10">SUM(Y28:AF28)</f>
        <v>46.399999999999991</v>
      </c>
      <c r="AH28" s="49"/>
      <c r="AI28" s="49"/>
      <c r="AJ28" s="49"/>
      <c r="AK28" s="49"/>
      <c r="AL28" s="49"/>
      <c r="AM28" s="49"/>
      <c r="AN28" s="49"/>
      <c r="AO28" s="49"/>
      <c r="AP28" s="49"/>
      <c r="AQ28" s="51"/>
      <c r="AR28" s="48"/>
      <c r="AS28" s="48"/>
      <c r="AT28" s="48"/>
      <c r="AU28" s="48"/>
      <c r="AV28" s="48"/>
      <c r="AW28" s="48"/>
      <c r="AX28" s="48"/>
      <c r="AY28" s="48"/>
      <c r="AZ28" s="18">
        <f t="shared" ref="AZ28:AZ33" si="11">SUM(AR28:AY28)</f>
        <v>0</v>
      </c>
      <c r="BA28" s="49"/>
      <c r="BB28" s="49"/>
      <c r="BC28" s="49"/>
      <c r="BD28" s="49"/>
      <c r="BE28" s="49"/>
      <c r="BF28" s="49"/>
      <c r="BG28" s="49"/>
      <c r="BH28" s="49"/>
      <c r="BI28" s="49"/>
      <c r="BJ28" s="51"/>
      <c r="BK28" s="49"/>
      <c r="BL28" s="49"/>
      <c r="BM28" s="49"/>
      <c r="BN28" s="49"/>
    </row>
    <row r="29" spans="1:67" x14ac:dyDescent="0.25">
      <c r="A29">
        <v>136</v>
      </c>
      <c r="B29" t="s">
        <v>216</v>
      </c>
      <c r="C29" s="49"/>
      <c r="D29" s="49"/>
      <c r="E29" s="49"/>
      <c r="F29" s="48">
        <v>5.5</v>
      </c>
      <c r="G29" s="48">
        <v>5.8</v>
      </c>
      <c r="H29" s="48">
        <v>5.5</v>
      </c>
      <c r="I29" s="48">
        <v>4.5</v>
      </c>
      <c r="J29" s="48">
        <v>5.5</v>
      </c>
      <c r="K29" s="48">
        <v>5.5</v>
      </c>
      <c r="L29" s="48">
        <v>6</v>
      </c>
      <c r="M29" s="48">
        <v>5</v>
      </c>
      <c r="N29" s="18">
        <f t="shared" si="9"/>
        <v>43.3</v>
      </c>
      <c r="O29" s="49"/>
      <c r="P29" s="49"/>
      <c r="Q29" s="49"/>
      <c r="R29" s="49"/>
      <c r="S29" s="49"/>
      <c r="T29" s="49"/>
      <c r="U29" s="49"/>
      <c r="V29" s="49"/>
      <c r="W29" s="49"/>
      <c r="X29" s="51"/>
      <c r="Y29" s="48">
        <v>5.8</v>
      </c>
      <c r="Z29" s="48">
        <v>6.3</v>
      </c>
      <c r="AA29" s="48">
        <v>6.3</v>
      </c>
      <c r="AB29" s="48">
        <v>6</v>
      </c>
      <c r="AC29" s="48">
        <v>6.2</v>
      </c>
      <c r="AD29" s="48">
        <v>6.2</v>
      </c>
      <c r="AE29" s="48">
        <v>5.8</v>
      </c>
      <c r="AF29" s="48">
        <v>5.9</v>
      </c>
      <c r="AG29" s="18">
        <f t="shared" si="10"/>
        <v>48.499999999999993</v>
      </c>
      <c r="AH29" s="49"/>
      <c r="AI29" s="49"/>
      <c r="AJ29" s="49"/>
      <c r="AK29" s="49"/>
      <c r="AL29" s="49"/>
      <c r="AM29" s="49"/>
      <c r="AN29" s="49"/>
      <c r="AO29" s="49"/>
      <c r="AP29" s="49"/>
      <c r="AQ29" s="51"/>
      <c r="AR29" s="48"/>
      <c r="AS29" s="48"/>
      <c r="AT29" s="48"/>
      <c r="AU29" s="48"/>
      <c r="AV29" s="48"/>
      <c r="AW29" s="48"/>
      <c r="AX29" s="48"/>
      <c r="AY29" s="48"/>
      <c r="AZ29" s="18">
        <f t="shared" si="11"/>
        <v>0</v>
      </c>
      <c r="BA29" s="49"/>
      <c r="BB29" s="49"/>
      <c r="BC29" s="49"/>
      <c r="BD29" s="49"/>
      <c r="BE29" s="49"/>
      <c r="BF29" s="49"/>
      <c r="BG29" s="49"/>
      <c r="BH29" s="49"/>
      <c r="BI29" s="49"/>
      <c r="BJ29" s="51"/>
      <c r="BK29" s="49"/>
      <c r="BL29" s="49"/>
      <c r="BM29" s="49"/>
      <c r="BN29" s="49"/>
    </row>
    <row r="30" spans="1:67" x14ac:dyDescent="0.25">
      <c r="A30">
        <v>139</v>
      </c>
      <c r="B30" t="s">
        <v>217</v>
      </c>
      <c r="C30" s="49"/>
      <c r="D30" s="49"/>
      <c r="E30" s="49"/>
      <c r="F30" s="48">
        <v>5.3</v>
      </c>
      <c r="G30" s="48">
        <v>6.5</v>
      </c>
      <c r="H30" s="48">
        <v>4.5</v>
      </c>
      <c r="I30" s="48">
        <v>6</v>
      </c>
      <c r="J30" s="48">
        <v>6.8</v>
      </c>
      <c r="K30" s="48">
        <v>6.5</v>
      </c>
      <c r="L30" s="48">
        <v>5.3</v>
      </c>
      <c r="M30" s="48">
        <v>5.2</v>
      </c>
      <c r="N30" s="18">
        <f t="shared" si="9"/>
        <v>46.1</v>
      </c>
      <c r="O30" s="49"/>
      <c r="P30" s="49"/>
      <c r="Q30" s="49"/>
      <c r="R30" s="49"/>
      <c r="S30" s="49"/>
      <c r="T30" s="49"/>
      <c r="U30" s="49"/>
      <c r="V30" s="49"/>
      <c r="W30" s="49"/>
      <c r="X30" s="51"/>
      <c r="Y30" s="48">
        <v>6.4</v>
      </c>
      <c r="Z30" s="48">
        <v>6.4</v>
      </c>
      <c r="AA30" s="48">
        <v>4</v>
      </c>
      <c r="AB30" s="48">
        <v>4.8</v>
      </c>
      <c r="AC30" s="48">
        <v>6.2</v>
      </c>
      <c r="AD30" s="48">
        <v>6.4</v>
      </c>
      <c r="AE30" s="48">
        <v>6</v>
      </c>
      <c r="AF30" s="48">
        <v>6</v>
      </c>
      <c r="AG30" s="18">
        <f t="shared" si="10"/>
        <v>46.2</v>
      </c>
      <c r="AH30" s="49"/>
      <c r="AI30" s="49"/>
      <c r="AJ30" s="49"/>
      <c r="AK30" s="49"/>
      <c r="AL30" s="49"/>
      <c r="AM30" s="49"/>
      <c r="AN30" s="49"/>
      <c r="AO30" s="49"/>
      <c r="AP30" s="49"/>
      <c r="AQ30" s="51"/>
      <c r="AR30" s="48"/>
      <c r="AS30" s="48"/>
      <c r="AT30" s="48"/>
      <c r="AU30" s="48"/>
      <c r="AV30" s="48"/>
      <c r="AW30" s="48"/>
      <c r="AX30" s="48"/>
      <c r="AY30" s="48"/>
      <c r="AZ30" s="18">
        <f t="shared" si="11"/>
        <v>0</v>
      </c>
      <c r="BA30" s="49"/>
      <c r="BB30" s="49"/>
      <c r="BC30" s="49"/>
      <c r="BD30" s="49"/>
      <c r="BE30" s="49"/>
      <c r="BF30" s="49"/>
      <c r="BG30" s="49"/>
      <c r="BH30" s="49"/>
      <c r="BI30" s="49"/>
      <c r="BJ30" s="51"/>
      <c r="BK30" s="49"/>
      <c r="BL30" s="49"/>
      <c r="BM30" s="49"/>
      <c r="BN30" s="49"/>
    </row>
    <row r="31" spans="1:67" x14ac:dyDescent="0.25">
      <c r="A31">
        <v>140</v>
      </c>
      <c r="B31" t="s">
        <v>218</v>
      </c>
      <c r="C31" s="49"/>
      <c r="D31" s="49"/>
      <c r="E31" s="49"/>
      <c r="F31" s="48">
        <v>4.5</v>
      </c>
      <c r="G31" s="48">
        <v>4.8</v>
      </c>
      <c r="H31" s="48">
        <v>6</v>
      </c>
      <c r="I31" s="48">
        <v>5.8</v>
      </c>
      <c r="J31" s="48">
        <v>6.5</v>
      </c>
      <c r="K31" s="48">
        <v>6</v>
      </c>
      <c r="L31" s="48">
        <v>6</v>
      </c>
      <c r="M31" s="48">
        <v>5</v>
      </c>
      <c r="N31" s="18">
        <f t="shared" si="9"/>
        <v>44.6</v>
      </c>
      <c r="O31" s="49"/>
      <c r="P31" s="49"/>
      <c r="Q31" s="49"/>
      <c r="R31" s="49"/>
      <c r="S31" s="49"/>
      <c r="T31" s="49"/>
      <c r="U31" s="49"/>
      <c r="V31" s="49"/>
      <c r="W31" s="49"/>
      <c r="X31" s="51"/>
      <c r="Y31" s="48">
        <v>5</v>
      </c>
      <c r="Z31" s="48">
        <v>5.8</v>
      </c>
      <c r="AA31" s="48">
        <v>6.5</v>
      </c>
      <c r="AB31" s="48">
        <v>6</v>
      </c>
      <c r="AC31" s="48">
        <v>6.2</v>
      </c>
      <c r="AD31" s="48">
        <v>6.2</v>
      </c>
      <c r="AE31" s="48">
        <v>6.2</v>
      </c>
      <c r="AF31" s="48">
        <v>5.8</v>
      </c>
      <c r="AG31" s="18">
        <f t="shared" si="10"/>
        <v>47.7</v>
      </c>
      <c r="AH31" s="49"/>
      <c r="AI31" s="49"/>
      <c r="AJ31" s="49"/>
      <c r="AK31" s="49"/>
      <c r="AL31" s="49"/>
      <c r="AM31" s="49"/>
      <c r="AN31" s="49"/>
      <c r="AO31" s="49"/>
      <c r="AP31" s="49"/>
      <c r="AQ31" s="51"/>
      <c r="AR31" s="48"/>
      <c r="AS31" s="48"/>
      <c r="AT31" s="48"/>
      <c r="AU31" s="48"/>
      <c r="AV31" s="48"/>
      <c r="AW31" s="48"/>
      <c r="AX31" s="48"/>
      <c r="AY31" s="48"/>
      <c r="AZ31" s="18">
        <f t="shared" si="11"/>
        <v>0</v>
      </c>
      <c r="BA31" s="49"/>
      <c r="BB31" s="49"/>
      <c r="BC31" s="49"/>
      <c r="BD31" s="49"/>
      <c r="BE31" s="49"/>
      <c r="BF31" s="49"/>
      <c r="BG31" s="49"/>
      <c r="BH31" s="49"/>
      <c r="BI31" s="49"/>
      <c r="BJ31" s="51"/>
      <c r="BK31" s="49"/>
      <c r="BL31" s="49"/>
      <c r="BM31" s="49"/>
      <c r="BN31" s="49"/>
    </row>
    <row r="32" spans="1:67" x14ac:dyDescent="0.25">
      <c r="A32">
        <v>142</v>
      </c>
      <c r="B32" t="s">
        <v>206</v>
      </c>
      <c r="C32" s="49"/>
      <c r="D32" s="49"/>
      <c r="E32" s="49"/>
      <c r="F32" s="48">
        <v>5.5</v>
      </c>
      <c r="G32" s="48">
        <v>5</v>
      </c>
      <c r="H32" s="48">
        <v>5</v>
      </c>
      <c r="I32" s="48">
        <v>5.5</v>
      </c>
      <c r="J32" s="48">
        <v>5</v>
      </c>
      <c r="K32" s="48">
        <v>5</v>
      </c>
      <c r="L32" s="48">
        <v>6.5</v>
      </c>
      <c r="M32" s="48">
        <v>4.9000000000000004</v>
      </c>
      <c r="N32" s="18">
        <f t="shared" si="9"/>
        <v>42.4</v>
      </c>
      <c r="O32" s="49"/>
      <c r="P32" s="49"/>
      <c r="Q32" s="49"/>
      <c r="R32" s="49"/>
      <c r="S32" s="49"/>
      <c r="T32" s="49"/>
      <c r="U32" s="49"/>
      <c r="V32" s="49"/>
      <c r="W32" s="49"/>
      <c r="X32" s="51"/>
      <c r="Y32" s="48">
        <v>6.5</v>
      </c>
      <c r="Z32" s="48">
        <v>7.2</v>
      </c>
      <c r="AA32" s="48">
        <v>6.2</v>
      </c>
      <c r="AB32" s="48">
        <v>6.2</v>
      </c>
      <c r="AC32" s="48">
        <v>5.8</v>
      </c>
      <c r="AD32" s="48">
        <v>6.2</v>
      </c>
      <c r="AE32" s="48">
        <v>5.8</v>
      </c>
      <c r="AF32" s="48">
        <v>5.8</v>
      </c>
      <c r="AG32" s="18">
        <f t="shared" si="10"/>
        <v>49.699999999999996</v>
      </c>
      <c r="AH32" s="49"/>
      <c r="AI32" s="49"/>
      <c r="AJ32" s="49"/>
      <c r="AK32" s="49"/>
      <c r="AL32" s="49"/>
      <c r="AM32" s="49"/>
      <c r="AN32" s="49"/>
      <c r="AO32" s="49"/>
      <c r="AP32" s="49"/>
      <c r="AQ32" s="51"/>
      <c r="AR32" s="48"/>
      <c r="AS32" s="48"/>
      <c r="AT32" s="48"/>
      <c r="AU32" s="48"/>
      <c r="AV32" s="48"/>
      <c r="AW32" s="48"/>
      <c r="AX32" s="48"/>
      <c r="AY32" s="48"/>
      <c r="AZ32" s="18">
        <f t="shared" si="11"/>
        <v>0</v>
      </c>
      <c r="BA32" s="49"/>
      <c r="BB32" s="49"/>
      <c r="BC32" s="49"/>
      <c r="BD32" s="49"/>
      <c r="BE32" s="49"/>
      <c r="BF32" s="49"/>
      <c r="BG32" s="49"/>
      <c r="BH32" s="49"/>
      <c r="BI32" s="49"/>
      <c r="BJ32" s="51"/>
      <c r="BK32" s="49"/>
      <c r="BL32" s="49"/>
      <c r="BM32" s="49"/>
      <c r="BN32" s="49"/>
    </row>
    <row r="33" spans="1:67" x14ac:dyDescent="0.25">
      <c r="A33">
        <v>143</v>
      </c>
      <c r="B33" t="s">
        <v>207</v>
      </c>
      <c r="C33" s="49"/>
      <c r="D33" s="49"/>
      <c r="E33" s="49"/>
      <c r="F33" s="48">
        <v>5</v>
      </c>
      <c r="G33" s="48">
        <v>4.5</v>
      </c>
      <c r="H33" s="48">
        <v>5.3</v>
      </c>
      <c r="I33" s="48">
        <v>5.5</v>
      </c>
      <c r="J33" s="48">
        <v>5.8</v>
      </c>
      <c r="K33" s="48">
        <v>5.3</v>
      </c>
      <c r="L33" s="48">
        <v>0</v>
      </c>
      <c r="M33" s="48">
        <v>0</v>
      </c>
      <c r="N33" s="18">
        <f t="shared" si="9"/>
        <v>31.400000000000002</v>
      </c>
      <c r="O33" s="49"/>
      <c r="P33" s="49"/>
      <c r="Q33" s="49"/>
      <c r="R33" s="49"/>
      <c r="S33" s="49"/>
      <c r="T33" s="49"/>
      <c r="U33" s="49"/>
      <c r="V33" s="49"/>
      <c r="W33" s="49"/>
      <c r="X33" s="51"/>
      <c r="Y33" s="48">
        <v>5.8</v>
      </c>
      <c r="Z33" s="48">
        <v>5.8</v>
      </c>
      <c r="AA33" s="48">
        <v>4.8</v>
      </c>
      <c r="AB33" s="48">
        <v>6</v>
      </c>
      <c r="AC33" s="48">
        <v>6.2</v>
      </c>
      <c r="AD33" s="48">
        <v>6</v>
      </c>
      <c r="AE33" s="48">
        <v>0</v>
      </c>
      <c r="AF33" s="48">
        <v>0</v>
      </c>
      <c r="AG33" s="18">
        <f t="shared" si="10"/>
        <v>34.599999999999994</v>
      </c>
      <c r="AH33" s="49"/>
      <c r="AI33" s="49"/>
      <c r="AJ33" s="49"/>
      <c r="AK33" s="49"/>
      <c r="AL33" s="49"/>
      <c r="AM33" s="49"/>
      <c r="AN33" s="49"/>
      <c r="AO33" s="49"/>
      <c r="AP33" s="49"/>
      <c r="AQ33" s="51"/>
      <c r="AR33" s="48"/>
      <c r="AS33" s="48"/>
      <c r="AT33" s="48"/>
      <c r="AU33" s="48"/>
      <c r="AV33" s="48"/>
      <c r="AW33" s="48"/>
      <c r="AX33" s="48"/>
      <c r="AY33" s="48"/>
      <c r="AZ33" s="18">
        <f t="shared" si="11"/>
        <v>0</v>
      </c>
      <c r="BA33" s="49"/>
      <c r="BB33" s="49"/>
      <c r="BC33" s="49"/>
      <c r="BD33" s="49"/>
      <c r="BE33" s="49"/>
      <c r="BF33" s="49"/>
      <c r="BG33" s="49"/>
      <c r="BH33" s="49"/>
      <c r="BI33" s="49"/>
      <c r="BJ33" s="51"/>
      <c r="BK33" s="49"/>
      <c r="BL33" s="49"/>
      <c r="BM33" s="49"/>
      <c r="BN33" s="49"/>
    </row>
    <row r="34" spans="1:67" x14ac:dyDescent="0.25">
      <c r="A34" s="17"/>
      <c r="C34" t="s">
        <v>197</v>
      </c>
      <c r="D34" t="s">
        <v>199</v>
      </c>
      <c r="E34" t="s">
        <v>221</v>
      </c>
      <c r="F34" s="1"/>
      <c r="G34" s="1"/>
      <c r="H34" s="1"/>
      <c r="I34" s="1"/>
      <c r="J34" s="1"/>
      <c r="K34" s="1"/>
      <c r="L34" s="1" t="s">
        <v>33</v>
      </c>
      <c r="M34" s="1"/>
      <c r="N34" s="18">
        <f>SUM(N28:N33)</f>
        <v>256.39999999999998</v>
      </c>
      <c r="O34" s="18">
        <f>(N34/6)/8</f>
        <v>5.3416666666666659</v>
      </c>
      <c r="P34" s="10">
        <v>5.3</v>
      </c>
      <c r="Q34" s="18">
        <f>(O34*0.9)+(P34*0.1)</f>
        <v>5.3374999999999995</v>
      </c>
      <c r="R34" s="1"/>
      <c r="S34" s="10">
        <v>3.9</v>
      </c>
      <c r="T34" s="10">
        <v>6.3</v>
      </c>
      <c r="U34" s="10">
        <v>6.2</v>
      </c>
      <c r="V34" s="18">
        <f>(S34*0.25)+(T34*0.5)+(U34*0.25)</f>
        <v>5.6749999999999998</v>
      </c>
      <c r="W34" s="18">
        <f>(Q34+V34)/2</f>
        <v>5.5062499999999996</v>
      </c>
      <c r="X34" s="51"/>
      <c r="Y34" s="1"/>
      <c r="Z34" s="1"/>
      <c r="AA34" s="1"/>
      <c r="AB34" s="1"/>
      <c r="AC34" s="1"/>
      <c r="AD34" s="1"/>
      <c r="AE34" s="1" t="s">
        <v>33</v>
      </c>
      <c r="AF34" s="1"/>
      <c r="AG34" s="18">
        <f>SUM(AG28:AG33)</f>
        <v>273.09999999999991</v>
      </c>
      <c r="AH34" s="18">
        <f>(AG34/6)/8</f>
        <v>5.6895833333333314</v>
      </c>
      <c r="AI34" s="10">
        <v>6.7</v>
      </c>
      <c r="AJ34" s="18">
        <f>(AH34*0.9)+(AI34*0.1)</f>
        <v>5.7906249999999986</v>
      </c>
      <c r="AK34" s="1"/>
      <c r="AL34" s="10">
        <v>5.4</v>
      </c>
      <c r="AM34" s="10">
        <v>5.7</v>
      </c>
      <c r="AN34" s="10">
        <v>7</v>
      </c>
      <c r="AO34" s="18">
        <f>(AL34*0.25)+(AM34*0.5)+(AN34*0.25)</f>
        <v>5.95</v>
      </c>
      <c r="AP34" s="18">
        <f>(AJ34+AO34)/2</f>
        <v>5.8703124999999989</v>
      </c>
      <c r="AQ34" s="56"/>
      <c r="AR34" s="1"/>
      <c r="AS34" s="1"/>
      <c r="AT34" s="1"/>
      <c r="AU34" s="1"/>
      <c r="AV34" s="1"/>
      <c r="AW34" s="1"/>
      <c r="AX34" s="1" t="s">
        <v>33</v>
      </c>
      <c r="AY34" s="1"/>
      <c r="AZ34" s="18">
        <f>SUM(AZ28:AZ33)</f>
        <v>0</v>
      </c>
      <c r="BA34" s="18">
        <f>(AZ34/6)/8</f>
        <v>0</v>
      </c>
      <c r="BB34" s="10"/>
      <c r="BC34" s="18">
        <f>(BA34*0.9)+(BB34*0.1)</f>
        <v>0</v>
      </c>
      <c r="BD34" s="1"/>
      <c r="BE34" s="10"/>
      <c r="BF34" s="10"/>
      <c r="BG34" s="10"/>
      <c r="BH34" s="18">
        <f>(BE34*0.25)+(BF34*0.5)+(BG34*0.25)</f>
        <v>0</v>
      </c>
      <c r="BI34" s="18">
        <f>(BC34+BH34)/2</f>
        <v>0</v>
      </c>
      <c r="BJ34" s="52"/>
      <c r="BK34" s="18">
        <f>W34</f>
        <v>5.5062499999999996</v>
      </c>
      <c r="BL34" s="18">
        <f>AP34</f>
        <v>5.8703124999999989</v>
      </c>
      <c r="BM34" s="18"/>
      <c r="BN34" s="18">
        <f>AVERAGE(BK34:BM34)</f>
        <v>5.6882812499999993</v>
      </c>
      <c r="BO34">
        <v>4</v>
      </c>
    </row>
    <row r="35" spans="1:67" x14ac:dyDescent="0.25">
      <c r="A35">
        <v>146</v>
      </c>
      <c r="B35" t="s">
        <v>150</v>
      </c>
      <c r="C35" s="49"/>
      <c r="D35" s="49"/>
      <c r="E35" s="49"/>
      <c r="F35" s="48">
        <v>5.5</v>
      </c>
      <c r="G35" s="48">
        <v>6</v>
      </c>
      <c r="H35" s="48">
        <v>7</v>
      </c>
      <c r="I35" s="48">
        <v>6</v>
      </c>
      <c r="J35" s="48">
        <v>5.8</v>
      </c>
      <c r="K35" s="48">
        <v>5.8</v>
      </c>
      <c r="L35" s="48">
        <v>5.5</v>
      </c>
      <c r="M35" s="48">
        <v>5</v>
      </c>
      <c r="N35" s="18">
        <f t="shared" ref="N35:N40" si="12">SUM(F35:M35)</f>
        <v>46.6</v>
      </c>
      <c r="O35" s="49"/>
      <c r="P35" s="49"/>
      <c r="Q35" s="49"/>
      <c r="R35" s="49"/>
      <c r="S35" s="49"/>
      <c r="T35" s="49"/>
      <c r="U35" s="49"/>
      <c r="V35" s="49"/>
      <c r="W35" s="49"/>
      <c r="X35" s="51"/>
      <c r="Y35" s="48">
        <v>5.8</v>
      </c>
      <c r="Z35" s="48">
        <v>6.2</v>
      </c>
      <c r="AA35" s="48">
        <v>7.8</v>
      </c>
      <c r="AB35" s="48">
        <v>6.5</v>
      </c>
      <c r="AC35" s="48">
        <v>6.3</v>
      </c>
      <c r="AD35" s="48">
        <v>6.3</v>
      </c>
      <c r="AE35" s="48">
        <v>6.4</v>
      </c>
      <c r="AF35" s="48">
        <v>6.2</v>
      </c>
      <c r="AG35" s="18">
        <f t="shared" ref="AG35:AG40" si="13">SUM(Y35:AF35)</f>
        <v>51.5</v>
      </c>
      <c r="AH35" s="49"/>
      <c r="AI35" s="49"/>
      <c r="AJ35" s="49"/>
      <c r="AK35" s="49"/>
      <c r="AL35" s="49"/>
      <c r="AM35" s="49"/>
      <c r="AN35" s="49"/>
      <c r="AO35" s="49"/>
      <c r="AP35" s="49"/>
      <c r="AQ35" s="51"/>
      <c r="AR35" s="48"/>
      <c r="AS35" s="48"/>
      <c r="AT35" s="48"/>
      <c r="AU35" s="48"/>
      <c r="AV35" s="48"/>
      <c r="AW35" s="48"/>
      <c r="AX35" s="48"/>
      <c r="AY35" s="48"/>
      <c r="AZ35" s="18">
        <f t="shared" ref="AZ35:AZ40" si="14">SUM(AR35:AY35)</f>
        <v>0</v>
      </c>
      <c r="BA35" s="49"/>
      <c r="BB35" s="49"/>
      <c r="BC35" s="49"/>
      <c r="BD35" s="49"/>
      <c r="BE35" s="49"/>
      <c r="BF35" s="49"/>
      <c r="BG35" s="49"/>
      <c r="BH35" s="49"/>
      <c r="BI35" s="49"/>
      <c r="BJ35" s="51"/>
      <c r="BK35" s="49"/>
      <c r="BL35" s="49"/>
      <c r="BM35" s="49"/>
      <c r="BN35" s="49"/>
    </row>
    <row r="36" spans="1:67" x14ac:dyDescent="0.25">
      <c r="A36">
        <v>148</v>
      </c>
      <c r="B36" t="s">
        <v>176</v>
      </c>
      <c r="C36" s="49"/>
      <c r="D36" s="49"/>
      <c r="E36" s="49"/>
      <c r="F36" s="48">
        <v>5.5</v>
      </c>
      <c r="G36" s="48">
        <v>4</v>
      </c>
      <c r="H36" s="48">
        <v>6</v>
      </c>
      <c r="I36" s="48">
        <v>6</v>
      </c>
      <c r="J36" s="48">
        <v>5.5</v>
      </c>
      <c r="K36" s="48">
        <v>5.5</v>
      </c>
      <c r="L36" s="48">
        <v>6</v>
      </c>
      <c r="M36" s="48">
        <v>5</v>
      </c>
      <c r="N36" s="18">
        <f t="shared" si="12"/>
        <v>43.5</v>
      </c>
      <c r="O36" s="49"/>
      <c r="P36" s="49"/>
      <c r="Q36" s="49"/>
      <c r="R36" s="49"/>
      <c r="S36" s="49"/>
      <c r="T36" s="49"/>
      <c r="U36" s="49"/>
      <c r="V36" s="49"/>
      <c r="W36" s="49"/>
      <c r="X36" s="51"/>
      <c r="Y36" s="48">
        <v>6.2</v>
      </c>
      <c r="Z36" s="48">
        <v>6.2</v>
      </c>
      <c r="AA36" s="48">
        <v>6.8</v>
      </c>
      <c r="AB36" s="48">
        <v>6.4</v>
      </c>
      <c r="AC36" s="48">
        <v>6.4</v>
      </c>
      <c r="AD36" s="48">
        <v>6</v>
      </c>
      <c r="AE36" s="48">
        <v>6.4</v>
      </c>
      <c r="AF36" s="48">
        <v>5.5</v>
      </c>
      <c r="AG36" s="18">
        <f t="shared" si="13"/>
        <v>49.9</v>
      </c>
      <c r="AH36" s="49"/>
      <c r="AI36" s="49"/>
      <c r="AJ36" s="49"/>
      <c r="AK36" s="49"/>
      <c r="AL36" s="49"/>
      <c r="AM36" s="49"/>
      <c r="AN36" s="49"/>
      <c r="AO36" s="49"/>
      <c r="AP36" s="49"/>
      <c r="AQ36" s="51"/>
      <c r="AR36" s="48"/>
      <c r="AS36" s="48"/>
      <c r="AT36" s="48"/>
      <c r="AU36" s="48"/>
      <c r="AV36" s="48"/>
      <c r="AW36" s="48"/>
      <c r="AX36" s="48"/>
      <c r="AY36" s="48"/>
      <c r="AZ36" s="18">
        <f t="shared" si="14"/>
        <v>0</v>
      </c>
      <c r="BA36" s="49"/>
      <c r="BB36" s="49"/>
      <c r="BC36" s="49"/>
      <c r="BD36" s="49"/>
      <c r="BE36" s="49"/>
      <c r="BF36" s="49"/>
      <c r="BG36" s="49"/>
      <c r="BH36" s="49"/>
      <c r="BI36" s="49"/>
      <c r="BJ36" s="51"/>
      <c r="BK36" s="49"/>
      <c r="BL36" s="49"/>
      <c r="BM36" s="49"/>
      <c r="BN36" s="49"/>
    </row>
    <row r="37" spans="1:67" x14ac:dyDescent="0.25">
      <c r="A37">
        <v>149</v>
      </c>
      <c r="B37" t="s">
        <v>78</v>
      </c>
      <c r="C37" s="49"/>
      <c r="D37" s="49"/>
      <c r="E37" s="49"/>
      <c r="F37" s="48">
        <v>5</v>
      </c>
      <c r="G37" s="48">
        <v>6</v>
      </c>
      <c r="H37" s="48">
        <v>5</v>
      </c>
      <c r="I37" s="48">
        <v>5.5</v>
      </c>
      <c r="J37" s="48">
        <v>4.8</v>
      </c>
      <c r="K37" s="48">
        <v>5</v>
      </c>
      <c r="L37" s="48">
        <v>5.5</v>
      </c>
      <c r="M37" s="48">
        <v>4.5</v>
      </c>
      <c r="N37" s="18">
        <f t="shared" si="12"/>
        <v>41.3</v>
      </c>
      <c r="O37" s="49"/>
      <c r="P37" s="49"/>
      <c r="Q37" s="49"/>
      <c r="R37" s="49"/>
      <c r="S37" s="49"/>
      <c r="T37" s="49"/>
      <c r="U37" s="49"/>
      <c r="V37" s="49"/>
      <c r="W37" s="49"/>
      <c r="X37" s="51"/>
      <c r="Y37" s="48">
        <v>4.2</v>
      </c>
      <c r="Z37" s="48">
        <v>5.2</v>
      </c>
      <c r="AA37" s="48">
        <v>5.3</v>
      </c>
      <c r="AB37" s="48">
        <v>5</v>
      </c>
      <c r="AC37" s="48">
        <v>6</v>
      </c>
      <c r="AD37" s="48">
        <v>6.2</v>
      </c>
      <c r="AE37" s="48">
        <v>5.2</v>
      </c>
      <c r="AF37" s="48">
        <v>4.3</v>
      </c>
      <c r="AG37" s="18">
        <f t="shared" si="13"/>
        <v>41.4</v>
      </c>
      <c r="AH37" s="49"/>
      <c r="AI37" s="49"/>
      <c r="AJ37" s="49"/>
      <c r="AK37" s="49"/>
      <c r="AL37" s="49"/>
      <c r="AM37" s="49"/>
      <c r="AN37" s="49"/>
      <c r="AO37" s="49"/>
      <c r="AP37" s="49"/>
      <c r="AQ37" s="51"/>
      <c r="AR37" s="48"/>
      <c r="AS37" s="48"/>
      <c r="AT37" s="48"/>
      <c r="AU37" s="48"/>
      <c r="AV37" s="48"/>
      <c r="AW37" s="48"/>
      <c r="AX37" s="48"/>
      <c r="AY37" s="48"/>
      <c r="AZ37" s="18">
        <f t="shared" si="14"/>
        <v>0</v>
      </c>
      <c r="BA37" s="49"/>
      <c r="BB37" s="49"/>
      <c r="BC37" s="49"/>
      <c r="BD37" s="49"/>
      <c r="BE37" s="49"/>
      <c r="BF37" s="49"/>
      <c r="BG37" s="49"/>
      <c r="BH37" s="49"/>
      <c r="BI37" s="49"/>
      <c r="BJ37" s="51"/>
      <c r="BK37" s="49"/>
      <c r="BL37" s="49"/>
      <c r="BM37" s="49"/>
      <c r="BN37" s="49"/>
    </row>
    <row r="38" spans="1:67" x14ac:dyDescent="0.25">
      <c r="A38">
        <v>152</v>
      </c>
      <c r="B38" t="s">
        <v>106</v>
      </c>
      <c r="C38" s="49"/>
      <c r="D38" s="49"/>
      <c r="E38" s="49"/>
      <c r="F38" s="48">
        <v>5.5</v>
      </c>
      <c r="G38" s="48">
        <v>6</v>
      </c>
      <c r="H38" s="48">
        <v>5.8</v>
      </c>
      <c r="I38" s="48">
        <v>6</v>
      </c>
      <c r="J38" s="48">
        <v>5.5</v>
      </c>
      <c r="K38" s="48">
        <v>5.5</v>
      </c>
      <c r="L38" s="48">
        <v>5.3</v>
      </c>
      <c r="M38" s="48">
        <v>5.5</v>
      </c>
      <c r="N38" s="18">
        <f t="shared" si="12"/>
        <v>45.099999999999994</v>
      </c>
      <c r="O38" s="49"/>
      <c r="P38" s="49"/>
      <c r="Q38" s="49"/>
      <c r="R38" s="49"/>
      <c r="S38" s="49"/>
      <c r="T38" s="49"/>
      <c r="U38" s="49"/>
      <c r="V38" s="49"/>
      <c r="W38" s="49"/>
      <c r="X38" s="51"/>
      <c r="Y38" s="48">
        <v>5.8</v>
      </c>
      <c r="Z38" s="48">
        <v>6.2</v>
      </c>
      <c r="AA38" s="48">
        <v>6.6</v>
      </c>
      <c r="AB38" s="48">
        <v>7</v>
      </c>
      <c r="AC38" s="48">
        <v>5</v>
      </c>
      <c r="AD38" s="48">
        <v>5</v>
      </c>
      <c r="AE38" s="48">
        <v>5.5</v>
      </c>
      <c r="AF38" s="48">
        <v>5.8</v>
      </c>
      <c r="AG38" s="18">
        <f t="shared" si="13"/>
        <v>46.9</v>
      </c>
      <c r="AH38" s="49"/>
      <c r="AI38" s="49"/>
      <c r="AJ38" s="49"/>
      <c r="AK38" s="49"/>
      <c r="AL38" s="49"/>
      <c r="AM38" s="49"/>
      <c r="AN38" s="49"/>
      <c r="AO38" s="49"/>
      <c r="AP38" s="49"/>
      <c r="AQ38" s="51"/>
      <c r="AR38" s="48"/>
      <c r="AS38" s="48"/>
      <c r="AT38" s="48"/>
      <c r="AU38" s="48"/>
      <c r="AV38" s="48"/>
      <c r="AW38" s="48"/>
      <c r="AX38" s="48"/>
      <c r="AY38" s="48"/>
      <c r="AZ38" s="18">
        <f t="shared" si="14"/>
        <v>0</v>
      </c>
      <c r="BA38" s="49"/>
      <c r="BB38" s="49"/>
      <c r="BC38" s="49"/>
      <c r="BD38" s="49"/>
      <c r="BE38" s="49"/>
      <c r="BF38" s="49"/>
      <c r="BG38" s="49"/>
      <c r="BH38" s="49"/>
      <c r="BI38" s="49"/>
      <c r="BJ38" s="51"/>
      <c r="BK38" s="49"/>
      <c r="BL38" s="49"/>
      <c r="BM38" s="49"/>
      <c r="BN38" s="49"/>
    </row>
    <row r="39" spans="1:67" x14ac:dyDescent="0.25">
      <c r="A39">
        <v>153</v>
      </c>
      <c r="B39" t="s">
        <v>118</v>
      </c>
      <c r="C39" s="49"/>
      <c r="D39" s="49"/>
      <c r="E39" s="49"/>
      <c r="F39" s="48">
        <v>5.3</v>
      </c>
      <c r="G39" s="48">
        <v>5.5</v>
      </c>
      <c r="H39" s="48">
        <v>6</v>
      </c>
      <c r="I39" s="48">
        <v>6</v>
      </c>
      <c r="J39" s="48">
        <v>5.3</v>
      </c>
      <c r="K39" s="48">
        <v>5.5</v>
      </c>
      <c r="L39" s="48">
        <v>5.3</v>
      </c>
      <c r="M39" s="48">
        <v>5.3</v>
      </c>
      <c r="N39" s="18">
        <f t="shared" si="12"/>
        <v>44.199999999999996</v>
      </c>
      <c r="O39" s="49"/>
      <c r="P39" s="49"/>
      <c r="Q39" s="49"/>
      <c r="R39" s="49"/>
      <c r="S39" s="49"/>
      <c r="T39" s="49"/>
      <c r="U39" s="49"/>
      <c r="V39" s="49"/>
      <c r="W39" s="49"/>
      <c r="X39" s="51"/>
      <c r="Y39" s="48">
        <v>6.5</v>
      </c>
      <c r="Z39" s="48">
        <v>6.4</v>
      </c>
      <c r="AA39" s="48">
        <v>6.4</v>
      </c>
      <c r="AB39" s="48">
        <v>6.5</v>
      </c>
      <c r="AC39" s="48">
        <v>5.5</v>
      </c>
      <c r="AD39" s="48">
        <v>5.5</v>
      </c>
      <c r="AE39" s="48">
        <v>6</v>
      </c>
      <c r="AF39" s="48">
        <v>4.3</v>
      </c>
      <c r="AG39" s="18">
        <f t="shared" si="13"/>
        <v>47.099999999999994</v>
      </c>
      <c r="AH39" s="49"/>
      <c r="AI39" s="49"/>
      <c r="AJ39" s="49"/>
      <c r="AK39" s="49"/>
      <c r="AL39" s="49"/>
      <c r="AM39" s="49"/>
      <c r="AN39" s="49"/>
      <c r="AO39" s="49"/>
      <c r="AP39" s="49"/>
      <c r="AQ39" s="51"/>
      <c r="AR39" s="48"/>
      <c r="AS39" s="48"/>
      <c r="AT39" s="48"/>
      <c r="AU39" s="48"/>
      <c r="AV39" s="48"/>
      <c r="AW39" s="48"/>
      <c r="AX39" s="48"/>
      <c r="AY39" s="48"/>
      <c r="AZ39" s="18">
        <f t="shared" si="14"/>
        <v>0</v>
      </c>
      <c r="BA39" s="49"/>
      <c r="BB39" s="49"/>
      <c r="BC39" s="49"/>
      <c r="BD39" s="49"/>
      <c r="BE39" s="49"/>
      <c r="BF39" s="49"/>
      <c r="BG39" s="49"/>
      <c r="BH39" s="49"/>
      <c r="BI39" s="49"/>
      <c r="BJ39" s="51"/>
      <c r="BK39" s="49"/>
      <c r="BL39" s="49"/>
      <c r="BM39" s="49"/>
      <c r="BN39" s="49"/>
    </row>
    <row r="40" spans="1:67" x14ac:dyDescent="0.25">
      <c r="A40">
        <v>156</v>
      </c>
      <c r="B40" t="s">
        <v>107</v>
      </c>
      <c r="C40" s="49"/>
      <c r="D40" s="49"/>
      <c r="E40" s="49"/>
      <c r="F40" s="48">
        <v>5.5</v>
      </c>
      <c r="G40" s="48">
        <v>6</v>
      </c>
      <c r="H40" s="48">
        <v>8</v>
      </c>
      <c r="I40" s="48">
        <v>5.3</v>
      </c>
      <c r="J40" s="48">
        <v>5.5</v>
      </c>
      <c r="K40" s="48">
        <v>5.5</v>
      </c>
      <c r="L40" s="48">
        <v>5</v>
      </c>
      <c r="M40" s="48">
        <v>5</v>
      </c>
      <c r="N40" s="18">
        <f t="shared" si="12"/>
        <v>45.8</v>
      </c>
      <c r="O40" s="49"/>
      <c r="P40" s="49"/>
      <c r="Q40" s="49"/>
      <c r="R40" s="49"/>
      <c r="S40" s="49"/>
      <c r="T40" s="49"/>
      <c r="U40" s="49"/>
      <c r="V40" s="49"/>
      <c r="W40" s="49"/>
      <c r="X40" s="51"/>
      <c r="Y40" s="48">
        <v>6.8</v>
      </c>
      <c r="Z40" s="48">
        <v>6.9</v>
      </c>
      <c r="AA40" s="48">
        <v>6.8</v>
      </c>
      <c r="AB40" s="48">
        <v>6</v>
      </c>
      <c r="AC40" s="48">
        <v>6.2</v>
      </c>
      <c r="AD40" s="48">
        <v>6.2</v>
      </c>
      <c r="AE40" s="48">
        <v>6.2</v>
      </c>
      <c r="AF40" s="48">
        <v>6.5</v>
      </c>
      <c r="AG40" s="18">
        <f t="shared" si="13"/>
        <v>51.600000000000009</v>
      </c>
      <c r="AH40" s="49"/>
      <c r="AI40" s="49"/>
      <c r="AJ40" s="49"/>
      <c r="AK40" s="49"/>
      <c r="AL40" s="49"/>
      <c r="AM40" s="49"/>
      <c r="AN40" s="49"/>
      <c r="AO40" s="49"/>
      <c r="AP40" s="49"/>
      <c r="AQ40" s="51"/>
      <c r="AR40" s="48"/>
      <c r="AS40" s="48"/>
      <c r="AT40" s="48"/>
      <c r="AU40" s="48"/>
      <c r="AV40" s="48"/>
      <c r="AW40" s="48"/>
      <c r="AX40" s="48"/>
      <c r="AY40" s="48"/>
      <c r="AZ40" s="18">
        <f t="shared" si="14"/>
        <v>0</v>
      </c>
      <c r="BA40" s="49"/>
      <c r="BB40" s="49"/>
      <c r="BC40" s="49"/>
      <c r="BD40" s="49"/>
      <c r="BE40" s="49"/>
      <c r="BF40" s="49"/>
      <c r="BG40" s="49"/>
      <c r="BH40" s="49"/>
      <c r="BI40" s="49"/>
      <c r="BJ40" s="51"/>
      <c r="BK40" s="49"/>
      <c r="BL40" s="49"/>
      <c r="BM40" s="49"/>
      <c r="BN40" s="49"/>
    </row>
    <row r="41" spans="1:67" x14ac:dyDescent="0.25">
      <c r="C41" t="s">
        <v>268</v>
      </c>
      <c r="D41" t="s">
        <v>142</v>
      </c>
      <c r="E41" t="s">
        <v>222</v>
      </c>
      <c r="F41" s="49"/>
      <c r="G41" s="49"/>
      <c r="H41" s="49"/>
      <c r="I41" s="49"/>
      <c r="J41" s="49"/>
      <c r="K41" s="49"/>
      <c r="L41" s="49" t="s">
        <v>33</v>
      </c>
      <c r="M41" s="49"/>
      <c r="N41" s="18">
        <f>SUM(N35:N40)</f>
        <v>266.49999999999994</v>
      </c>
      <c r="O41" s="18">
        <f>(N41/6)/8</f>
        <v>5.5520833333333321</v>
      </c>
      <c r="P41" s="48">
        <v>6.7</v>
      </c>
      <c r="Q41" s="18">
        <f>(O41*0.9)+(P41*0.1)</f>
        <v>5.6668749999999992</v>
      </c>
      <c r="R41" s="49"/>
      <c r="S41" s="48">
        <v>4.7</v>
      </c>
      <c r="T41" s="48">
        <v>6.7</v>
      </c>
      <c r="U41" s="48">
        <v>7.5</v>
      </c>
      <c r="V41" s="18">
        <f>(S41*0.25)+(T41*0.5)+(U41*0.25)</f>
        <v>6.4</v>
      </c>
      <c r="W41" s="18">
        <f>(Q41+V41)/2</f>
        <v>6.0334374999999998</v>
      </c>
      <c r="X41" s="51"/>
      <c r="Y41" s="49"/>
      <c r="Z41" s="49"/>
      <c r="AA41" s="49"/>
      <c r="AB41" s="49"/>
      <c r="AC41" s="49"/>
      <c r="AD41" s="49"/>
      <c r="AE41" s="49" t="s">
        <v>33</v>
      </c>
      <c r="AF41" s="49"/>
      <c r="AG41" s="18">
        <f>SUM(AG35:AG40)</f>
        <v>288.40000000000003</v>
      </c>
      <c r="AH41" s="18">
        <f>(AG41/6)/8</f>
        <v>6.0083333333333337</v>
      </c>
      <c r="AI41" s="48">
        <v>7.3</v>
      </c>
      <c r="AJ41" s="53">
        <f>(AH41*0.9)+(AI41*0.1)</f>
        <v>6.1375000000000011</v>
      </c>
      <c r="AK41" s="49"/>
      <c r="AL41" s="48">
        <v>5.6</v>
      </c>
      <c r="AM41" s="48">
        <v>6.2</v>
      </c>
      <c r="AN41" s="48">
        <v>7.3</v>
      </c>
      <c r="AO41" s="18">
        <f>(AL41*0.25)+(AM41*0.5)+(AN41*0.25)</f>
        <v>6.3250000000000002</v>
      </c>
      <c r="AP41" s="18">
        <f>(AJ41+AO41)/2</f>
        <v>6.2312500000000011</v>
      </c>
      <c r="AQ41" s="51"/>
      <c r="AR41" s="49"/>
      <c r="AS41" s="49"/>
      <c r="AT41" s="49"/>
      <c r="AU41" s="49"/>
      <c r="AV41" s="49"/>
      <c r="AW41" s="49"/>
      <c r="AX41" s="49" t="s">
        <v>33</v>
      </c>
      <c r="AY41" s="49"/>
      <c r="AZ41" s="18">
        <f>SUM(AZ35:AZ40)</f>
        <v>0</v>
      </c>
      <c r="BA41" s="18">
        <f>(AZ41/6)/8</f>
        <v>0</v>
      </c>
      <c r="BB41" s="48"/>
      <c r="BC41" s="18">
        <f>(BA41*0.9)+(BB41*0.1)</f>
        <v>0</v>
      </c>
      <c r="BD41" s="49"/>
      <c r="BE41" s="48"/>
      <c r="BF41" s="48"/>
      <c r="BG41" s="48"/>
      <c r="BH41" s="18">
        <f>(BE41*0.25)+(BF41*0.5)+(BG41*0.25)</f>
        <v>0</v>
      </c>
      <c r="BI41" s="18">
        <f>(BC41+BH41)/2</f>
        <v>0</v>
      </c>
      <c r="BJ41" s="51"/>
      <c r="BK41" s="18">
        <f>W41</f>
        <v>6.0334374999999998</v>
      </c>
      <c r="BL41" s="18">
        <f>AP41</f>
        <v>6.2312500000000011</v>
      </c>
      <c r="BM41" s="20"/>
      <c r="BN41" s="18">
        <f>AVERAGE(BK41:BM41)</f>
        <v>6.1323437500000004</v>
      </c>
      <c r="BO41">
        <v>3</v>
      </c>
    </row>
    <row r="42" spans="1:67" x14ac:dyDescent="0.25">
      <c r="A42">
        <v>157</v>
      </c>
      <c r="B42" t="s">
        <v>187</v>
      </c>
    </row>
    <row r="43" spans="1:67" x14ac:dyDescent="0.25">
      <c r="A43">
        <v>155</v>
      </c>
      <c r="B43" t="s">
        <v>219</v>
      </c>
    </row>
  </sheetData>
  <mergeCells count="10">
    <mergeCell ref="BE3:BH3"/>
    <mergeCell ref="BK3:BN3"/>
    <mergeCell ref="H1:M1"/>
    <mergeCell ref="AA1:AF1"/>
    <mergeCell ref="AU1:AY1"/>
    <mergeCell ref="F3:Q3"/>
    <mergeCell ref="S3:V3"/>
    <mergeCell ref="Y3:AJ3"/>
    <mergeCell ref="AL3:AO3"/>
    <mergeCell ref="AR3:BC3"/>
  </mergeCells>
  <pageMargins left="0.75" right="0.75" top="1" bottom="1" header="0.5" footer="0.5"/>
  <pageSetup paperSize="9" orientation="landscape" horizontalDpi="4294967293" verticalDpi="300" r:id="rId1"/>
  <headerFooter alignWithMargins="0"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zoomScaleNormal="100" workbookViewId="0">
      <selection activeCell="U36" sqref="U36"/>
    </sheetView>
  </sheetViews>
  <sheetFormatPr defaultRowHeight="13.2" x14ac:dyDescent="0.25"/>
  <cols>
    <col min="1" max="1" width="5.5546875" customWidth="1"/>
    <col min="2" max="2" width="17.6640625" customWidth="1"/>
    <col min="3" max="3" width="23.5546875" bestFit="1" customWidth="1"/>
    <col min="4" max="5" width="5.6640625" customWidth="1"/>
    <col min="6" max="6" width="6.6640625" customWidth="1"/>
    <col min="7" max="7" width="3.109375" customWidth="1"/>
    <col min="8" max="9" width="5.6640625" customWidth="1"/>
    <col min="10" max="10" width="6.6640625" customWidth="1"/>
    <col min="11" max="11" width="3.109375" customWidth="1"/>
    <col min="12" max="13" width="5.6640625" customWidth="1"/>
    <col min="14" max="14" width="6.6640625" customWidth="1"/>
    <col min="15" max="15" width="3.109375" customWidth="1"/>
    <col min="16" max="18" width="6.6640625" customWidth="1"/>
    <col min="19" max="19" width="10.6640625" customWidth="1"/>
    <col min="20" max="20" width="11.44140625" customWidth="1"/>
  </cols>
  <sheetData>
    <row r="1" spans="1:20" x14ac:dyDescent="0.25">
      <c r="A1" t="s">
        <v>132</v>
      </c>
      <c r="D1" t="s">
        <v>0</v>
      </c>
      <c r="F1" s="27" t="s">
        <v>236</v>
      </c>
      <c r="G1" s="2"/>
      <c r="H1" t="s">
        <v>1</v>
      </c>
      <c r="J1" s="31" t="s">
        <v>129</v>
      </c>
      <c r="K1" s="3"/>
      <c r="L1" t="s">
        <v>2</v>
      </c>
      <c r="N1" s="31"/>
      <c r="O1" s="2"/>
      <c r="T1" s="4">
        <f ca="1">NOW()</f>
        <v>42607.573470833333</v>
      </c>
    </row>
    <row r="2" spans="1:20" x14ac:dyDescent="0.25">
      <c r="A2" s="5" t="s">
        <v>132</v>
      </c>
      <c r="G2" s="2"/>
      <c r="K2" s="3"/>
      <c r="O2" s="2"/>
      <c r="T2" s="6">
        <f ca="1">NOW()</f>
        <v>42607.573470833333</v>
      </c>
    </row>
    <row r="3" spans="1:20" x14ac:dyDescent="0.25">
      <c r="A3" s="23" t="s">
        <v>276</v>
      </c>
      <c r="C3" s="23" t="s">
        <v>275</v>
      </c>
      <c r="G3" s="2"/>
      <c r="K3" s="3"/>
      <c r="O3" s="2"/>
    </row>
    <row r="4" spans="1:20" x14ac:dyDescent="0.25">
      <c r="D4" s="30"/>
      <c r="E4" s="30"/>
      <c r="F4" s="30" t="s">
        <v>7</v>
      </c>
      <c r="G4" s="2"/>
      <c r="H4" s="30"/>
      <c r="I4" s="30"/>
      <c r="J4" s="30" t="s">
        <v>7</v>
      </c>
      <c r="K4" s="2"/>
      <c r="L4" s="30"/>
      <c r="M4" s="30"/>
      <c r="N4" s="30" t="s">
        <v>7</v>
      </c>
      <c r="O4" s="2"/>
      <c r="P4" s="70" t="s">
        <v>45</v>
      </c>
      <c r="Q4" s="70"/>
      <c r="R4" s="70"/>
      <c r="S4" s="30" t="s">
        <v>49</v>
      </c>
    </row>
    <row r="5" spans="1:20" s="30" customFormat="1" x14ac:dyDescent="0.25">
      <c r="A5" s="30" t="s">
        <v>8</v>
      </c>
      <c r="B5" s="30" t="s">
        <v>9</v>
      </c>
      <c r="C5" s="30" t="s">
        <v>12</v>
      </c>
      <c r="D5" s="30" t="s">
        <v>24</v>
      </c>
      <c r="E5" s="30" t="s">
        <v>54</v>
      </c>
      <c r="F5" s="30" t="s">
        <v>27</v>
      </c>
      <c r="G5" s="9"/>
      <c r="H5" s="30" t="s">
        <v>24</v>
      </c>
      <c r="I5" s="30" t="s">
        <v>54</v>
      </c>
      <c r="J5" s="30" t="s">
        <v>27</v>
      </c>
      <c r="K5" s="9"/>
      <c r="L5" s="30" t="s">
        <v>24</v>
      </c>
      <c r="M5" s="30" t="s">
        <v>54</v>
      </c>
      <c r="N5" s="30" t="s">
        <v>27</v>
      </c>
      <c r="O5" s="9"/>
      <c r="P5" s="30" t="s">
        <v>28</v>
      </c>
      <c r="Q5" s="30" t="s">
        <v>29</v>
      </c>
      <c r="R5" s="30" t="s">
        <v>30</v>
      </c>
      <c r="S5" s="30" t="s">
        <v>23</v>
      </c>
      <c r="T5" s="30" t="s">
        <v>32</v>
      </c>
    </row>
    <row r="6" spans="1:20" x14ac:dyDescent="0.25">
      <c r="G6" s="2"/>
      <c r="K6" s="2"/>
      <c r="O6" s="2"/>
    </row>
    <row r="7" spans="1:20" x14ac:dyDescent="0.25">
      <c r="A7">
        <v>71</v>
      </c>
      <c r="B7" t="s">
        <v>125</v>
      </c>
      <c r="C7" t="s">
        <v>81</v>
      </c>
      <c r="D7" s="1"/>
      <c r="E7" s="13"/>
      <c r="F7" s="14"/>
      <c r="G7" s="2"/>
      <c r="H7" s="1"/>
      <c r="I7" s="13"/>
      <c r="J7" s="14"/>
      <c r="K7" s="2"/>
      <c r="L7" s="1"/>
      <c r="M7" s="13"/>
      <c r="N7" s="14"/>
      <c r="O7" s="2"/>
      <c r="P7" s="14"/>
      <c r="Q7" s="14"/>
      <c r="R7" s="14"/>
      <c r="S7" s="14"/>
      <c r="T7" s="1"/>
    </row>
    <row r="8" spans="1:20" x14ac:dyDescent="0.25">
      <c r="A8" s="20">
        <v>76</v>
      </c>
      <c r="B8" s="20" t="s">
        <v>119</v>
      </c>
      <c r="C8" t="s">
        <v>81</v>
      </c>
      <c r="D8" s="10">
        <v>4.9000000000000004</v>
      </c>
      <c r="E8" s="10">
        <v>7.3</v>
      </c>
      <c r="F8" s="18">
        <f>(D8*0.25)+(E8*0.75)</f>
        <v>6.6999999999999993</v>
      </c>
      <c r="G8" s="2"/>
      <c r="H8" s="10"/>
      <c r="I8" s="10"/>
      <c r="J8" s="18">
        <f>(H8*0.25)+(I8*0.75)</f>
        <v>0</v>
      </c>
      <c r="K8" s="2"/>
      <c r="L8" s="10"/>
      <c r="M8" s="10"/>
      <c r="N8" s="18">
        <f>(L8*0.25)+(M8*0.75)</f>
        <v>0</v>
      </c>
      <c r="O8" s="2"/>
      <c r="P8" s="18">
        <f>F8</f>
        <v>6.6999999999999993</v>
      </c>
      <c r="Q8" s="18">
        <f>J8</f>
        <v>0</v>
      </c>
      <c r="R8" s="18">
        <f>N8</f>
        <v>0</v>
      </c>
      <c r="S8" s="22">
        <f>P8</f>
        <v>6.6999999999999993</v>
      </c>
      <c r="T8">
        <v>3</v>
      </c>
    </row>
    <row r="9" spans="1:20" x14ac:dyDescent="0.25">
      <c r="A9">
        <v>99</v>
      </c>
      <c r="B9" t="s">
        <v>177</v>
      </c>
      <c r="C9" t="s">
        <v>171</v>
      </c>
      <c r="D9" s="1"/>
      <c r="E9" s="13"/>
      <c r="F9" s="14"/>
      <c r="G9" s="2"/>
      <c r="H9" s="1"/>
      <c r="I9" s="13"/>
      <c r="J9" s="14"/>
      <c r="K9" s="2"/>
      <c r="L9" s="1"/>
      <c r="M9" s="13"/>
      <c r="N9" s="14"/>
      <c r="O9" s="2"/>
      <c r="P9" s="14"/>
      <c r="Q9" s="14"/>
      <c r="R9" s="37"/>
      <c r="S9" s="37"/>
      <c r="T9" s="1"/>
    </row>
    <row r="10" spans="1:20" x14ac:dyDescent="0.25">
      <c r="A10">
        <v>106</v>
      </c>
      <c r="B10" t="s">
        <v>203</v>
      </c>
      <c r="C10" t="s">
        <v>171</v>
      </c>
      <c r="D10" s="10">
        <v>4.8</v>
      </c>
      <c r="E10" s="10">
        <v>6.6</v>
      </c>
      <c r="F10" s="18">
        <f>(D10*0.25)+(E10*0.75)</f>
        <v>6.1499999999999995</v>
      </c>
      <c r="G10" s="2"/>
      <c r="H10" s="10"/>
      <c r="I10" s="10"/>
      <c r="J10" s="18">
        <f>(H10*0.25)+(I10*0.75)</f>
        <v>0</v>
      </c>
      <c r="K10" s="2"/>
      <c r="L10" s="10"/>
      <c r="M10" s="10"/>
      <c r="N10" s="18">
        <f>(L10*0.25)+(M10*0.75)</f>
        <v>0</v>
      </c>
      <c r="O10" s="2"/>
      <c r="P10" s="18">
        <f>F10</f>
        <v>6.1499999999999995</v>
      </c>
      <c r="Q10" s="18">
        <f>J10</f>
        <v>0</v>
      </c>
      <c r="R10" s="18">
        <f t="shared" ref="R10:R30" si="0">N10</f>
        <v>0</v>
      </c>
      <c r="S10" s="22">
        <f>P10</f>
        <v>6.1499999999999995</v>
      </c>
      <c r="T10">
        <v>6</v>
      </c>
    </row>
    <row r="11" spans="1:20" x14ac:dyDescent="0.25">
      <c r="A11">
        <v>111</v>
      </c>
      <c r="B11" t="s">
        <v>194</v>
      </c>
      <c r="C11" t="s">
        <v>170</v>
      </c>
      <c r="D11" s="49"/>
      <c r="E11" s="49"/>
      <c r="F11" s="49"/>
      <c r="G11" s="51"/>
      <c r="H11" s="49"/>
      <c r="I11" s="49"/>
      <c r="J11" s="49"/>
      <c r="K11" s="51"/>
      <c r="L11" s="49"/>
      <c r="M11" s="49"/>
      <c r="N11" s="49"/>
      <c r="O11" s="51"/>
      <c r="P11" s="49"/>
      <c r="Q11" s="49"/>
      <c r="R11" s="37"/>
      <c r="S11" s="49"/>
      <c r="T11" s="49"/>
    </row>
    <row r="12" spans="1:20" x14ac:dyDescent="0.25">
      <c r="A12">
        <v>121</v>
      </c>
      <c r="B12" t="s">
        <v>195</v>
      </c>
      <c r="C12" t="s">
        <v>170</v>
      </c>
      <c r="D12" s="48">
        <v>4.5</v>
      </c>
      <c r="E12" s="48">
        <v>5.8</v>
      </c>
      <c r="F12" s="18">
        <f>(D12*0.25)+(E12*0.75)</f>
        <v>5.4749999999999996</v>
      </c>
      <c r="G12" s="51"/>
      <c r="H12" s="48"/>
      <c r="I12" s="48"/>
      <c r="J12" s="18">
        <f>(H12*0.25)+(I12*0.75)</f>
        <v>0</v>
      </c>
      <c r="K12" s="51"/>
      <c r="L12" s="48"/>
      <c r="M12" s="48"/>
      <c r="N12" s="18">
        <f>(L12*0.25)+(M12*0.75)</f>
        <v>0</v>
      </c>
      <c r="O12" s="51"/>
      <c r="P12" s="18">
        <f>F12</f>
        <v>5.4749999999999996</v>
      </c>
      <c r="Q12" s="18">
        <f t="shared" ref="Q12:Q30" si="1">J12</f>
        <v>0</v>
      </c>
      <c r="R12" s="18">
        <f t="shared" si="0"/>
        <v>0</v>
      </c>
      <c r="S12" s="18">
        <f>P12</f>
        <v>5.4749999999999996</v>
      </c>
    </row>
    <row r="13" spans="1:20" x14ac:dyDescent="0.25">
      <c r="A13">
        <v>138</v>
      </c>
      <c r="B13" t="s">
        <v>154</v>
      </c>
      <c r="C13" t="s">
        <v>124</v>
      </c>
      <c r="D13" s="49"/>
      <c r="E13" s="49"/>
      <c r="F13" s="37"/>
      <c r="G13" s="51"/>
      <c r="H13" s="49"/>
      <c r="I13" s="49"/>
      <c r="J13" s="37"/>
      <c r="K13" s="51"/>
      <c r="L13" s="49"/>
      <c r="M13" s="49"/>
      <c r="N13" s="37"/>
      <c r="O13" s="51"/>
      <c r="P13" s="37"/>
      <c r="Q13" s="37"/>
      <c r="R13" s="37"/>
      <c r="S13" s="37"/>
      <c r="T13" s="49"/>
    </row>
    <row r="14" spans="1:20" x14ac:dyDescent="0.25">
      <c r="A14">
        <v>141</v>
      </c>
      <c r="B14" s="23" t="s">
        <v>193</v>
      </c>
      <c r="C14" t="s">
        <v>124</v>
      </c>
      <c r="D14" s="48">
        <v>6.5</v>
      </c>
      <c r="E14" s="48">
        <v>7.9</v>
      </c>
      <c r="F14" s="18">
        <f>(D14*0.25)+(E14*0.75)</f>
        <v>7.5500000000000007</v>
      </c>
      <c r="G14" s="51"/>
      <c r="H14" s="48"/>
      <c r="I14" s="48"/>
      <c r="J14" s="18">
        <f>(H14*0.25)+(I14*0.75)</f>
        <v>0</v>
      </c>
      <c r="K14" s="51"/>
      <c r="L14" s="48"/>
      <c r="M14" s="48"/>
      <c r="N14" s="18">
        <f>(L14*0.25)+(M14*0.75)</f>
        <v>0</v>
      </c>
      <c r="O14" s="51"/>
      <c r="P14" s="18">
        <f>F14</f>
        <v>7.5500000000000007</v>
      </c>
      <c r="Q14" s="18">
        <f t="shared" si="1"/>
        <v>0</v>
      </c>
      <c r="R14" s="18">
        <f t="shared" si="0"/>
        <v>0</v>
      </c>
      <c r="S14" s="22">
        <f>P14</f>
        <v>7.5500000000000007</v>
      </c>
      <c r="T14">
        <v>1</v>
      </c>
    </row>
    <row r="15" spans="1:20" x14ac:dyDescent="0.25">
      <c r="A15">
        <v>74</v>
      </c>
      <c r="B15" t="s">
        <v>80</v>
      </c>
      <c r="C15" t="s">
        <v>81</v>
      </c>
      <c r="D15" s="49"/>
      <c r="E15" s="49"/>
      <c r="F15" s="37"/>
      <c r="G15" s="51"/>
      <c r="H15" s="49"/>
      <c r="I15" s="49"/>
      <c r="J15" s="37"/>
      <c r="K15" s="51"/>
      <c r="L15" s="49"/>
      <c r="M15" s="49"/>
      <c r="N15" s="37"/>
      <c r="O15" s="51"/>
      <c r="P15" s="37"/>
      <c r="Q15" s="37"/>
      <c r="R15" s="37"/>
      <c r="S15" s="37"/>
      <c r="T15" s="49"/>
    </row>
    <row r="16" spans="1:20" x14ac:dyDescent="0.25">
      <c r="A16">
        <v>77</v>
      </c>
      <c r="B16" t="s">
        <v>151</v>
      </c>
      <c r="C16" t="s">
        <v>81</v>
      </c>
      <c r="D16" s="48">
        <v>5.7</v>
      </c>
      <c r="E16" s="48">
        <v>6.8</v>
      </c>
      <c r="F16" s="18">
        <f>(D16*0.25)+(E16*0.75)</f>
        <v>6.5249999999999995</v>
      </c>
      <c r="G16" s="51"/>
      <c r="H16" s="48"/>
      <c r="I16" s="48"/>
      <c r="J16" s="18">
        <f>(H16*0.25)+(I16*0.75)</f>
        <v>0</v>
      </c>
      <c r="K16" s="51"/>
      <c r="L16" s="48"/>
      <c r="M16" s="48"/>
      <c r="N16" s="18">
        <f>(L16*0.25)+(M16*0.75)</f>
        <v>0</v>
      </c>
      <c r="O16" s="51"/>
      <c r="P16" s="18">
        <f>F16</f>
        <v>6.5249999999999995</v>
      </c>
      <c r="Q16" s="18">
        <f t="shared" si="1"/>
        <v>0</v>
      </c>
      <c r="R16" s="18">
        <f t="shared" si="0"/>
        <v>0</v>
      </c>
      <c r="S16" s="22">
        <f>P16</f>
        <v>6.5249999999999995</v>
      </c>
      <c r="T16">
        <v>5</v>
      </c>
    </row>
    <row r="17" spans="1:20" x14ac:dyDescent="0.25">
      <c r="A17">
        <v>101</v>
      </c>
      <c r="B17" t="s">
        <v>204</v>
      </c>
      <c r="C17" t="s">
        <v>171</v>
      </c>
      <c r="D17" s="49"/>
      <c r="E17" s="49"/>
      <c r="F17" s="37"/>
      <c r="G17" s="51"/>
      <c r="H17" s="49"/>
      <c r="I17" s="49"/>
      <c r="J17" s="37"/>
      <c r="K17" s="51"/>
      <c r="L17" s="49"/>
      <c r="M17" s="49"/>
      <c r="N17" s="37"/>
      <c r="O17" s="51"/>
      <c r="P17" s="37"/>
      <c r="Q17" s="37"/>
      <c r="R17" s="37"/>
      <c r="S17" s="37"/>
      <c r="T17" s="49"/>
    </row>
    <row r="18" spans="1:20" x14ac:dyDescent="0.25">
      <c r="A18">
        <v>102</v>
      </c>
      <c r="B18" t="s">
        <v>191</v>
      </c>
      <c r="C18" t="s">
        <v>171</v>
      </c>
      <c r="D18" s="48">
        <v>5.3</v>
      </c>
      <c r="E18" s="48">
        <v>6.2</v>
      </c>
      <c r="F18" s="18">
        <f>(D18*0.25)+(E18*0.75)</f>
        <v>5.9750000000000005</v>
      </c>
      <c r="G18" s="51"/>
      <c r="H18" s="48"/>
      <c r="I18" s="48"/>
      <c r="J18" s="18">
        <f>(H18*0.25)+(I18*0.75)</f>
        <v>0</v>
      </c>
      <c r="K18" s="51"/>
      <c r="L18" s="48"/>
      <c r="M18" s="48"/>
      <c r="N18" s="18">
        <f>(L18*0.25)+(M18*0.75)</f>
        <v>0</v>
      </c>
      <c r="O18" s="51"/>
      <c r="P18" s="18">
        <f>F18</f>
        <v>5.9750000000000005</v>
      </c>
      <c r="Q18" s="18">
        <f t="shared" si="1"/>
        <v>0</v>
      </c>
      <c r="R18" s="18">
        <f t="shared" si="0"/>
        <v>0</v>
      </c>
      <c r="S18" s="18">
        <f>P18</f>
        <v>5.9750000000000005</v>
      </c>
    </row>
    <row r="19" spans="1:20" x14ac:dyDescent="0.25">
      <c r="A19">
        <v>114</v>
      </c>
      <c r="B19" t="s">
        <v>156</v>
      </c>
      <c r="C19" t="s">
        <v>170</v>
      </c>
      <c r="D19" s="49"/>
      <c r="E19" s="49"/>
      <c r="F19" s="37"/>
      <c r="G19" s="51"/>
      <c r="H19" s="49"/>
      <c r="I19" s="49"/>
      <c r="J19" s="37"/>
      <c r="K19" s="51"/>
      <c r="L19" s="49"/>
      <c r="M19" s="49"/>
      <c r="N19" s="37"/>
      <c r="O19" s="51"/>
      <c r="P19" s="37"/>
      <c r="Q19" s="37"/>
      <c r="R19" s="37"/>
      <c r="S19" s="37"/>
      <c r="T19" s="49"/>
    </row>
    <row r="20" spans="1:20" x14ac:dyDescent="0.25">
      <c r="A20">
        <v>120</v>
      </c>
      <c r="B20" t="s">
        <v>123</v>
      </c>
      <c r="C20" t="s">
        <v>170</v>
      </c>
      <c r="D20" s="48">
        <v>4.7</v>
      </c>
      <c r="E20" s="48">
        <v>5.8</v>
      </c>
      <c r="F20" s="18">
        <f>(D20*0.25)+(E20*0.75)</f>
        <v>5.5249999999999995</v>
      </c>
      <c r="G20" s="51"/>
      <c r="H20" s="48"/>
      <c r="I20" s="48"/>
      <c r="J20" s="18">
        <f>(H20*0.25)+(I20*0.75)</f>
        <v>0</v>
      </c>
      <c r="K20" s="51"/>
      <c r="L20" s="48"/>
      <c r="M20" s="48"/>
      <c r="N20" s="18">
        <f>(L20*0.25)+(M20*0.75)</f>
        <v>0</v>
      </c>
      <c r="O20" s="51"/>
      <c r="P20" s="18">
        <f>F20</f>
        <v>5.5249999999999995</v>
      </c>
      <c r="Q20" s="18">
        <f t="shared" si="1"/>
        <v>0</v>
      </c>
      <c r="R20" s="18">
        <f t="shared" si="0"/>
        <v>0</v>
      </c>
      <c r="S20" s="18">
        <f>P20</f>
        <v>5.5249999999999995</v>
      </c>
    </row>
    <row r="21" spans="1:20" x14ac:dyDescent="0.25">
      <c r="A21">
        <v>97</v>
      </c>
      <c r="B21" t="s">
        <v>74</v>
      </c>
      <c r="C21" t="s">
        <v>77</v>
      </c>
      <c r="D21" s="49"/>
      <c r="E21" s="49"/>
      <c r="F21" s="37"/>
      <c r="G21" s="51"/>
      <c r="H21" s="49"/>
      <c r="I21" s="49"/>
      <c r="J21" s="37"/>
      <c r="K21" s="51"/>
      <c r="L21" s="49"/>
      <c r="M21" s="49"/>
      <c r="N21" s="37"/>
      <c r="O21" s="51"/>
      <c r="P21" s="37"/>
      <c r="Q21" s="37"/>
      <c r="R21" s="37"/>
      <c r="S21" s="37"/>
      <c r="T21" s="49"/>
    </row>
    <row r="22" spans="1:20" x14ac:dyDescent="0.25">
      <c r="A22">
        <v>160</v>
      </c>
      <c r="B22" t="s">
        <v>105</v>
      </c>
      <c r="C22" t="s">
        <v>84</v>
      </c>
      <c r="D22" s="48">
        <v>6</v>
      </c>
      <c r="E22" s="48">
        <v>7.4</v>
      </c>
      <c r="F22" s="18">
        <f>(D22*0.25)+(E22*0.75)</f>
        <v>7.0500000000000007</v>
      </c>
      <c r="G22" s="51"/>
      <c r="H22" s="48"/>
      <c r="I22" s="48"/>
      <c r="J22" s="18">
        <f>(H22*0.25)+(I22*0.75)</f>
        <v>0</v>
      </c>
      <c r="K22" s="51"/>
      <c r="L22" s="48"/>
      <c r="M22" s="48"/>
      <c r="N22" s="18">
        <f>(L22*0.25)+(M22*0.75)</f>
        <v>0</v>
      </c>
      <c r="O22" s="51"/>
      <c r="P22" s="18">
        <f>F22</f>
        <v>7.0500000000000007</v>
      </c>
      <c r="Q22" s="18">
        <f t="shared" si="1"/>
        <v>0</v>
      </c>
      <c r="R22" s="18">
        <f t="shared" si="0"/>
        <v>0</v>
      </c>
      <c r="S22" s="22">
        <f>P22</f>
        <v>7.0500000000000007</v>
      </c>
      <c r="T22">
        <v>2</v>
      </c>
    </row>
    <row r="23" spans="1:20" x14ac:dyDescent="0.25">
      <c r="A23">
        <v>100</v>
      </c>
      <c r="B23" t="s">
        <v>153</v>
      </c>
      <c r="C23" t="s">
        <v>171</v>
      </c>
      <c r="D23" s="49"/>
      <c r="E23" s="49"/>
      <c r="F23" s="37"/>
      <c r="G23" s="51"/>
      <c r="H23" s="49"/>
      <c r="I23" s="49"/>
      <c r="J23" s="37"/>
      <c r="K23" s="51"/>
      <c r="L23" s="49"/>
      <c r="M23" s="49"/>
      <c r="N23" s="37"/>
      <c r="O23" s="51"/>
      <c r="P23" s="37"/>
      <c r="Q23" s="37"/>
      <c r="R23" s="37"/>
      <c r="S23" s="37"/>
      <c r="T23" s="49"/>
    </row>
    <row r="24" spans="1:20" x14ac:dyDescent="0.25">
      <c r="A24">
        <v>105</v>
      </c>
      <c r="B24" t="s">
        <v>205</v>
      </c>
      <c r="C24" t="s">
        <v>171</v>
      </c>
      <c r="D24" s="48">
        <v>5</v>
      </c>
      <c r="E24" s="48">
        <v>6.4</v>
      </c>
      <c r="F24" s="18">
        <f>(D24*0.25)+(E24*0.75)</f>
        <v>6.0500000000000007</v>
      </c>
      <c r="G24" s="51"/>
      <c r="H24" s="48"/>
      <c r="I24" s="48"/>
      <c r="J24" s="18">
        <f>(H24*0.25)+(I24*0.75)</f>
        <v>0</v>
      </c>
      <c r="K24" s="51"/>
      <c r="L24" s="48"/>
      <c r="M24" s="48"/>
      <c r="N24" s="18">
        <f>(L24*0.25)+(M24*0.75)</f>
        <v>0</v>
      </c>
      <c r="O24" s="51"/>
      <c r="P24" s="18">
        <f>F24</f>
        <v>6.0500000000000007</v>
      </c>
      <c r="Q24" s="18">
        <f t="shared" si="1"/>
        <v>0</v>
      </c>
      <c r="R24" s="18">
        <f t="shared" si="0"/>
        <v>0</v>
      </c>
      <c r="S24" s="22">
        <f>P24</f>
        <v>6.0500000000000007</v>
      </c>
    </row>
    <row r="25" spans="1:20" x14ac:dyDescent="0.25">
      <c r="A25">
        <v>109</v>
      </c>
      <c r="B25" t="s">
        <v>147</v>
      </c>
      <c r="C25" t="s">
        <v>170</v>
      </c>
      <c r="D25" s="49"/>
      <c r="E25" s="49"/>
      <c r="F25" s="37"/>
      <c r="G25" s="51"/>
      <c r="H25" s="49"/>
      <c r="I25" s="49"/>
      <c r="J25" s="37"/>
      <c r="K25" s="51"/>
      <c r="L25" s="49"/>
      <c r="M25" s="49"/>
      <c r="N25" s="37"/>
      <c r="O25" s="51"/>
      <c r="P25" s="37"/>
      <c r="Q25" s="37"/>
      <c r="R25" s="37"/>
      <c r="S25" s="37"/>
      <c r="T25" s="49"/>
    </row>
    <row r="26" spans="1:20" x14ac:dyDescent="0.25">
      <c r="A26">
        <v>115</v>
      </c>
      <c r="B26" t="s">
        <v>157</v>
      </c>
      <c r="C26" t="s">
        <v>170</v>
      </c>
      <c r="D26" s="48">
        <v>5.2</v>
      </c>
      <c r="E26" s="48">
        <v>6</v>
      </c>
      <c r="F26" s="18">
        <f>(D26*0.25)+(E26*0.75)</f>
        <v>5.8</v>
      </c>
      <c r="G26" s="51"/>
      <c r="H26" s="48"/>
      <c r="I26" s="48"/>
      <c r="J26" s="18">
        <f>(H26*0.25)+(I26*0.75)</f>
        <v>0</v>
      </c>
      <c r="K26" s="51"/>
      <c r="L26" s="48"/>
      <c r="M26" s="48"/>
      <c r="N26" s="18">
        <f>(L26*0.25)+(M26*0.75)</f>
        <v>0</v>
      </c>
      <c r="O26" s="51"/>
      <c r="P26" s="18">
        <f>F26</f>
        <v>5.8</v>
      </c>
      <c r="Q26" s="18">
        <f t="shared" si="1"/>
        <v>0</v>
      </c>
      <c r="R26" s="18">
        <f t="shared" si="0"/>
        <v>0</v>
      </c>
      <c r="S26" s="18">
        <f>P26</f>
        <v>5.8</v>
      </c>
    </row>
    <row r="27" spans="1:20" x14ac:dyDescent="0.25">
      <c r="A27">
        <v>142</v>
      </c>
      <c r="B27" t="s">
        <v>206</v>
      </c>
      <c r="C27" t="s">
        <v>124</v>
      </c>
      <c r="D27" s="49"/>
      <c r="E27" s="49"/>
      <c r="F27" s="37"/>
      <c r="G27" s="51"/>
      <c r="H27" s="49"/>
      <c r="I27" s="49"/>
      <c r="J27" s="37"/>
      <c r="K27" s="51"/>
      <c r="L27" s="49"/>
      <c r="M27" s="49"/>
      <c r="N27" s="37"/>
      <c r="O27" s="51"/>
      <c r="P27" s="37"/>
      <c r="Q27" s="37"/>
      <c r="R27" s="37"/>
      <c r="S27" s="37"/>
      <c r="T27" s="49"/>
    </row>
    <row r="28" spans="1:20" x14ac:dyDescent="0.25">
      <c r="A28">
        <v>143</v>
      </c>
      <c r="B28" t="s">
        <v>207</v>
      </c>
      <c r="C28" t="s">
        <v>124</v>
      </c>
      <c r="D28" s="48">
        <v>5.8</v>
      </c>
      <c r="E28" s="48">
        <v>7</v>
      </c>
      <c r="F28" s="18">
        <f>(D28*0.25)+(E28*0.75)</f>
        <v>6.7</v>
      </c>
      <c r="G28" s="51"/>
      <c r="H28" s="48"/>
      <c r="I28" s="48"/>
      <c r="J28" s="18">
        <f>(H28*0.25)+(I28*0.75)</f>
        <v>0</v>
      </c>
      <c r="K28" s="51"/>
      <c r="L28" s="48"/>
      <c r="M28" s="48"/>
      <c r="N28" s="18">
        <f>(L28*0.25)+(M28*0.75)</f>
        <v>0</v>
      </c>
      <c r="O28" s="51"/>
      <c r="P28" s="18">
        <f>F28</f>
        <v>6.7</v>
      </c>
      <c r="Q28" s="18">
        <f t="shared" si="1"/>
        <v>0</v>
      </c>
      <c r="R28" s="18">
        <f t="shared" si="0"/>
        <v>0</v>
      </c>
      <c r="S28" s="22">
        <f>P28</f>
        <v>6.7</v>
      </c>
      <c r="T28">
        <f>3</f>
        <v>3</v>
      </c>
    </row>
    <row r="29" spans="1:20" x14ac:dyDescent="0.25">
      <c r="A29">
        <v>123</v>
      </c>
      <c r="B29" t="s">
        <v>189</v>
      </c>
      <c r="C29" t="s">
        <v>170</v>
      </c>
      <c r="D29" s="49"/>
      <c r="E29" s="49"/>
      <c r="F29" s="37"/>
      <c r="G29" s="51"/>
      <c r="H29" s="49"/>
      <c r="I29" s="49"/>
      <c r="J29" s="37"/>
      <c r="K29" s="51"/>
      <c r="L29" s="49"/>
      <c r="M29" s="49"/>
      <c r="N29" s="37"/>
      <c r="O29" s="51"/>
      <c r="P29" s="37"/>
      <c r="Q29" s="37"/>
      <c r="R29" s="37"/>
      <c r="S29" s="37"/>
      <c r="T29" s="49"/>
    </row>
    <row r="30" spans="1:20" x14ac:dyDescent="0.25">
      <c r="A30">
        <v>124</v>
      </c>
      <c r="B30" t="s">
        <v>190</v>
      </c>
      <c r="C30" t="s">
        <v>170</v>
      </c>
      <c r="D30" s="48">
        <v>4.7</v>
      </c>
      <c r="E30" s="48">
        <v>6.1</v>
      </c>
      <c r="F30" s="18">
        <f>(D30*0.25)+(E30*0.75)</f>
        <v>5.7499999999999991</v>
      </c>
      <c r="G30" s="51"/>
      <c r="H30" s="48"/>
      <c r="I30" s="48"/>
      <c r="J30" s="18">
        <f>(H30*0.25)+(I30*0.75)</f>
        <v>0</v>
      </c>
      <c r="K30" s="51"/>
      <c r="L30" s="48"/>
      <c r="M30" s="48"/>
      <c r="N30" s="18">
        <f>(L30*0.25)+(M30*0.75)</f>
        <v>0</v>
      </c>
      <c r="O30" s="51"/>
      <c r="P30" s="18">
        <f>F30</f>
        <v>5.7499999999999991</v>
      </c>
      <c r="Q30" s="18">
        <f t="shared" si="1"/>
        <v>0</v>
      </c>
      <c r="R30" s="18">
        <f t="shared" si="0"/>
        <v>0</v>
      </c>
      <c r="S30" s="18">
        <f>P30</f>
        <v>5.7499999999999991</v>
      </c>
    </row>
  </sheetData>
  <mergeCells count="1">
    <mergeCell ref="P4:R4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M70" sqref="M70"/>
    </sheetView>
  </sheetViews>
  <sheetFormatPr defaultRowHeight="13.2" x14ac:dyDescent="0.25"/>
  <cols>
    <col min="1" max="1" width="5.5546875" customWidth="1"/>
    <col min="2" max="2" width="16.33203125" customWidth="1"/>
    <col min="3" max="3" width="17.5546875" customWidth="1"/>
    <col min="4" max="6" width="5.6640625" customWidth="1"/>
    <col min="7" max="7" width="6.6640625" customWidth="1"/>
    <col min="8" max="8" width="7.6640625" customWidth="1"/>
    <col min="9" max="11" width="5.6640625" customWidth="1"/>
    <col min="12" max="12" width="6.6640625" customWidth="1"/>
    <col min="13" max="13" width="3.109375" customWidth="1"/>
    <col min="14" max="16" width="5.6640625" customWidth="1"/>
    <col min="17" max="17" width="6.6640625" customWidth="1"/>
    <col min="18" max="18" width="3.109375" customWidth="1"/>
    <col min="19" max="21" width="6.6640625" customWidth="1"/>
    <col min="22" max="22" width="10.6640625" customWidth="1"/>
    <col min="23" max="23" width="11.44140625" customWidth="1"/>
  </cols>
  <sheetData>
    <row r="1" spans="1:23" x14ac:dyDescent="0.25">
      <c r="A1" t="s">
        <v>132</v>
      </c>
      <c r="D1" t="s">
        <v>0</v>
      </c>
      <c r="F1" s="23" t="s">
        <v>235</v>
      </c>
      <c r="G1" s="25"/>
      <c r="H1" s="2"/>
      <c r="I1" t="s">
        <v>1</v>
      </c>
      <c r="K1" t="s">
        <v>130</v>
      </c>
      <c r="L1" s="25"/>
      <c r="M1" s="3"/>
      <c r="N1" t="s">
        <v>2</v>
      </c>
      <c r="P1" t="s">
        <v>236</v>
      </c>
      <c r="Q1" s="19"/>
      <c r="R1" s="2"/>
      <c r="S1" t="s">
        <v>237</v>
      </c>
      <c r="W1" s="4">
        <f ca="1">NOW()</f>
        <v>42607.573470833333</v>
      </c>
    </row>
    <row r="2" spans="1:23" x14ac:dyDescent="0.25">
      <c r="A2" s="5" t="s">
        <v>132</v>
      </c>
      <c r="H2" s="2"/>
      <c r="M2" s="3"/>
      <c r="R2" s="2"/>
      <c r="W2" s="6">
        <f ca="1">NOW()</f>
        <v>42607.573470833333</v>
      </c>
    </row>
    <row r="3" spans="1:23" x14ac:dyDescent="0.25">
      <c r="A3" s="23" t="s">
        <v>226</v>
      </c>
      <c r="C3" s="23" t="s">
        <v>277</v>
      </c>
      <c r="H3" s="2"/>
      <c r="M3" s="3"/>
      <c r="R3" s="2"/>
    </row>
    <row r="4" spans="1:23" x14ac:dyDescent="0.25">
      <c r="D4" s="7"/>
      <c r="E4" s="7"/>
      <c r="F4" s="32"/>
      <c r="G4" s="7" t="s">
        <v>7</v>
      </c>
      <c r="H4" s="2"/>
      <c r="I4" s="7"/>
      <c r="J4" s="7"/>
      <c r="K4" s="32"/>
      <c r="L4" s="7" t="s">
        <v>7</v>
      </c>
      <c r="M4" s="2"/>
      <c r="N4" s="7"/>
      <c r="O4" s="7"/>
      <c r="P4" s="32"/>
      <c r="Q4" s="7" t="s">
        <v>7</v>
      </c>
      <c r="R4" s="2"/>
      <c r="S4" s="70" t="s">
        <v>45</v>
      </c>
      <c r="T4" s="70"/>
      <c r="U4" s="70"/>
      <c r="V4" s="7" t="s">
        <v>49</v>
      </c>
    </row>
    <row r="5" spans="1:23" s="7" customFormat="1" x14ac:dyDescent="0.25">
      <c r="A5" s="7" t="s">
        <v>8</v>
      </c>
      <c r="B5" s="7" t="s">
        <v>9</v>
      </c>
      <c r="C5" s="7" t="s">
        <v>12</v>
      </c>
      <c r="D5" s="7" t="s">
        <v>24</v>
      </c>
      <c r="E5" s="7" t="s">
        <v>54</v>
      </c>
      <c r="F5" s="35" t="s">
        <v>26</v>
      </c>
      <c r="G5" s="7" t="s">
        <v>27</v>
      </c>
      <c r="H5" s="9"/>
      <c r="I5" s="7" t="s">
        <v>24</v>
      </c>
      <c r="J5" s="7" t="s">
        <v>54</v>
      </c>
      <c r="K5" s="35" t="s">
        <v>26</v>
      </c>
      <c r="L5" s="32" t="s">
        <v>27</v>
      </c>
      <c r="M5" s="9"/>
      <c r="N5" s="7" t="s">
        <v>24</v>
      </c>
      <c r="O5" s="7" t="s">
        <v>54</v>
      </c>
      <c r="P5" s="35" t="s">
        <v>26</v>
      </c>
      <c r="Q5" s="7" t="s">
        <v>27</v>
      </c>
      <c r="R5" s="9"/>
      <c r="S5" s="7" t="s">
        <v>28</v>
      </c>
      <c r="T5" s="7" t="s">
        <v>29</v>
      </c>
      <c r="U5" s="7" t="s">
        <v>30</v>
      </c>
      <c r="V5" s="7" t="s">
        <v>23</v>
      </c>
      <c r="W5" s="7" t="s">
        <v>32</v>
      </c>
    </row>
    <row r="6" spans="1:23" x14ac:dyDescent="0.25">
      <c r="H6" s="2"/>
      <c r="M6" s="2"/>
      <c r="R6" s="2"/>
    </row>
    <row r="7" spans="1:23" x14ac:dyDescent="0.25">
      <c r="H7" s="2"/>
      <c r="M7" s="2"/>
      <c r="R7" s="2"/>
    </row>
    <row r="8" spans="1:23" ht="14.4" x14ac:dyDescent="0.3">
      <c r="A8" s="38">
        <v>80</v>
      </c>
      <c r="B8" s="38" t="s">
        <v>155</v>
      </c>
      <c r="C8" s="38" t="s">
        <v>221</v>
      </c>
      <c r="D8" s="36"/>
      <c r="E8" s="36"/>
      <c r="F8" s="36"/>
      <c r="G8" s="37"/>
      <c r="H8" s="2"/>
      <c r="I8" s="36"/>
      <c r="J8" s="36"/>
      <c r="K8" s="36"/>
      <c r="L8" s="37"/>
      <c r="M8" s="2"/>
      <c r="N8" s="36"/>
      <c r="O8" s="36"/>
      <c r="P8" s="36"/>
      <c r="Q8" s="37"/>
      <c r="R8" s="2"/>
      <c r="S8" s="49"/>
      <c r="T8" s="49"/>
      <c r="U8" s="49"/>
      <c r="V8" s="49"/>
    </row>
    <row r="9" spans="1:23" ht="14.4" x14ac:dyDescent="0.3">
      <c r="A9" s="38">
        <v>136</v>
      </c>
      <c r="B9" s="38" t="s">
        <v>216</v>
      </c>
      <c r="C9" s="38" t="s">
        <v>221</v>
      </c>
      <c r="D9" s="36"/>
      <c r="E9" s="36"/>
      <c r="F9" s="36"/>
      <c r="G9" s="37"/>
      <c r="H9" s="2"/>
      <c r="I9" s="36"/>
      <c r="J9" s="36"/>
      <c r="K9" s="36"/>
      <c r="L9" s="37"/>
      <c r="M9" s="2"/>
      <c r="N9" s="36"/>
      <c r="O9" s="36"/>
      <c r="P9" s="36"/>
      <c r="Q9" s="37"/>
      <c r="R9" s="2"/>
      <c r="S9" s="37"/>
      <c r="T9" s="37"/>
      <c r="U9" s="37"/>
      <c r="V9" s="37"/>
    </row>
    <row r="10" spans="1:23" ht="14.4" x14ac:dyDescent="0.3">
      <c r="A10" s="38">
        <v>139</v>
      </c>
      <c r="B10" s="38" t="s">
        <v>217</v>
      </c>
      <c r="C10" s="38" t="s">
        <v>221</v>
      </c>
      <c r="D10" s="36"/>
      <c r="E10" s="36"/>
      <c r="F10" s="36"/>
      <c r="G10" s="37"/>
      <c r="H10" s="2"/>
      <c r="I10" s="36"/>
      <c r="J10" s="36"/>
      <c r="K10" s="36"/>
      <c r="L10" s="37"/>
      <c r="M10" s="2"/>
      <c r="N10" s="36"/>
      <c r="O10" s="36"/>
      <c r="P10" s="36"/>
      <c r="Q10" s="37"/>
      <c r="R10" s="2"/>
      <c r="S10" s="37"/>
      <c r="T10" s="37"/>
      <c r="U10" s="37"/>
      <c r="V10" s="37"/>
    </row>
    <row r="11" spans="1:23" ht="14.4" x14ac:dyDescent="0.3">
      <c r="A11" s="38">
        <v>140</v>
      </c>
      <c r="B11" s="38" t="s">
        <v>218</v>
      </c>
      <c r="C11" s="38" t="s">
        <v>221</v>
      </c>
      <c r="D11" s="36"/>
      <c r="E11" s="36"/>
      <c r="F11" s="36"/>
      <c r="G11" s="37"/>
      <c r="H11" s="2"/>
      <c r="I11" s="36"/>
      <c r="J11" s="36"/>
      <c r="K11" s="36"/>
      <c r="L11" s="37"/>
      <c r="M11" s="2"/>
      <c r="N11" s="36"/>
      <c r="O11" s="36"/>
      <c r="P11" s="36"/>
      <c r="Q11" s="37"/>
      <c r="R11" s="2"/>
      <c r="S11" s="37"/>
      <c r="T11" s="37"/>
      <c r="U11" s="37"/>
      <c r="V11" s="37"/>
    </row>
    <row r="12" spans="1:23" ht="14.4" x14ac:dyDescent="0.3">
      <c r="A12" s="38">
        <v>142</v>
      </c>
      <c r="B12" s="38" t="s">
        <v>206</v>
      </c>
      <c r="C12" s="38" t="s">
        <v>221</v>
      </c>
      <c r="D12" s="36"/>
      <c r="E12" s="36"/>
      <c r="F12" s="36"/>
      <c r="G12" s="37"/>
      <c r="H12" s="2"/>
      <c r="I12" s="36"/>
      <c r="J12" s="36"/>
      <c r="K12" s="36"/>
      <c r="L12" s="37"/>
      <c r="M12" s="2"/>
      <c r="N12" s="36"/>
      <c r="O12" s="36"/>
      <c r="P12" s="36"/>
      <c r="Q12" s="37"/>
      <c r="R12" s="2"/>
      <c r="S12" s="37"/>
      <c r="T12" s="37"/>
      <c r="U12" s="37"/>
      <c r="V12" s="37"/>
    </row>
    <row r="13" spans="1:23" ht="14.4" x14ac:dyDescent="0.3">
      <c r="A13" s="20">
        <v>143</v>
      </c>
      <c r="B13" s="38" t="s">
        <v>207</v>
      </c>
      <c r="C13" s="38" t="s">
        <v>221</v>
      </c>
      <c r="D13" s="36"/>
      <c r="E13" s="36"/>
      <c r="F13" s="36"/>
      <c r="G13" s="37"/>
      <c r="H13" s="2"/>
      <c r="I13" s="36"/>
      <c r="J13" s="36"/>
      <c r="K13" s="36"/>
      <c r="L13" s="37"/>
      <c r="M13" s="2"/>
      <c r="N13" s="36"/>
      <c r="O13" s="36"/>
      <c r="P13" s="36"/>
      <c r="Q13" s="37"/>
      <c r="R13" s="2"/>
      <c r="S13" s="37"/>
      <c r="T13" s="37"/>
      <c r="U13" s="37"/>
      <c r="V13" s="37"/>
    </row>
    <row r="14" spans="1:23" x14ac:dyDescent="0.25">
      <c r="D14" s="10">
        <v>5.0999999999999996</v>
      </c>
      <c r="E14" s="10">
        <v>6.9</v>
      </c>
      <c r="F14" s="10">
        <v>6.2</v>
      </c>
      <c r="G14" s="18">
        <f>(D14*0.25)+(E14*0.5)+(F14*0.25)</f>
        <v>6.2749999999999995</v>
      </c>
      <c r="H14" s="2"/>
      <c r="I14" s="10">
        <v>4</v>
      </c>
      <c r="J14" s="10">
        <v>7.3</v>
      </c>
      <c r="K14" s="10">
        <v>6.5</v>
      </c>
      <c r="L14" s="18">
        <f>(I14*0.25)+(J14*0.5)+(K14*0.25)</f>
        <v>6.2750000000000004</v>
      </c>
      <c r="M14" s="2"/>
      <c r="N14" s="10"/>
      <c r="O14" s="10"/>
      <c r="P14" s="10"/>
      <c r="Q14" s="18">
        <f>(N14*0.25)+(O14*0.5)+(P14*0.25)</f>
        <v>0</v>
      </c>
      <c r="R14" s="2"/>
      <c r="S14" s="18">
        <f>G14</f>
        <v>6.2749999999999995</v>
      </c>
      <c r="T14" s="18">
        <f>L14</f>
        <v>6.2750000000000004</v>
      </c>
      <c r="U14" s="18"/>
      <c r="V14" s="18">
        <f t="shared" ref="V14" si="0">AVERAGE(S14:U14)</f>
        <v>6.2750000000000004</v>
      </c>
      <c r="W14">
        <v>4</v>
      </c>
    </row>
    <row r="15" spans="1:23" ht="14.4" x14ac:dyDescent="0.3">
      <c r="A15">
        <v>71</v>
      </c>
      <c r="B15" t="s">
        <v>125</v>
      </c>
      <c r="C15" s="38" t="s">
        <v>81</v>
      </c>
      <c r="D15" s="36"/>
      <c r="E15" s="36"/>
      <c r="F15" s="36"/>
      <c r="G15" s="37"/>
      <c r="H15" s="2"/>
      <c r="I15" s="36"/>
      <c r="J15" s="36"/>
      <c r="K15" s="36"/>
      <c r="L15" s="37"/>
      <c r="M15" s="2"/>
      <c r="N15" s="36"/>
      <c r="O15" s="36"/>
      <c r="P15" s="36"/>
      <c r="Q15" s="37"/>
      <c r="R15" s="2"/>
      <c r="S15" s="37"/>
      <c r="T15" s="37"/>
      <c r="U15" s="37"/>
      <c r="V15" s="37"/>
    </row>
    <row r="16" spans="1:23" ht="14.4" x14ac:dyDescent="0.3">
      <c r="A16" s="39">
        <v>73</v>
      </c>
      <c r="B16" s="38" t="s">
        <v>115</v>
      </c>
      <c r="C16" s="38" t="s">
        <v>81</v>
      </c>
      <c r="D16" s="36"/>
      <c r="E16" s="36"/>
      <c r="F16" s="36"/>
      <c r="G16" s="37"/>
      <c r="H16" s="2"/>
      <c r="I16" s="36"/>
      <c r="J16" s="36"/>
      <c r="K16" s="36"/>
      <c r="L16" s="37"/>
      <c r="M16" s="2"/>
      <c r="N16" s="36"/>
      <c r="O16" s="36"/>
      <c r="P16" s="36"/>
      <c r="Q16" s="37"/>
      <c r="R16" s="2"/>
      <c r="S16" s="37"/>
      <c r="T16" s="37"/>
      <c r="U16" s="37"/>
      <c r="V16" s="37"/>
    </row>
    <row r="17" spans="1:23" ht="14.4" x14ac:dyDescent="0.3">
      <c r="A17" s="38">
        <v>74</v>
      </c>
      <c r="B17" s="38" t="s">
        <v>80</v>
      </c>
      <c r="C17" s="38" t="s">
        <v>81</v>
      </c>
      <c r="D17" s="36"/>
      <c r="E17" s="36"/>
      <c r="F17" s="36"/>
      <c r="G17" s="37"/>
      <c r="H17" s="2"/>
      <c r="I17" s="36"/>
      <c r="J17" s="36"/>
      <c r="K17" s="36"/>
      <c r="L17" s="37"/>
      <c r="M17" s="2"/>
      <c r="N17" s="36"/>
      <c r="O17" s="36"/>
      <c r="P17" s="36"/>
      <c r="Q17" s="37"/>
      <c r="R17" s="2"/>
      <c r="S17" s="37"/>
      <c r="T17" s="37"/>
      <c r="U17" s="37"/>
      <c r="V17" s="37"/>
    </row>
    <row r="18" spans="1:23" ht="14.4" x14ac:dyDescent="0.3">
      <c r="A18" s="38">
        <v>76</v>
      </c>
      <c r="B18" s="38" t="s">
        <v>119</v>
      </c>
      <c r="C18" s="38" t="s">
        <v>81</v>
      </c>
      <c r="D18" s="36"/>
      <c r="E18" s="36"/>
      <c r="F18" s="36"/>
      <c r="G18" s="37"/>
      <c r="H18" s="2"/>
      <c r="I18" s="36"/>
      <c r="J18" s="36"/>
      <c r="K18" s="36"/>
      <c r="L18" s="37"/>
      <c r="M18" s="2"/>
      <c r="N18" s="36"/>
      <c r="O18" s="36"/>
      <c r="P18" s="36"/>
      <c r="Q18" s="37"/>
      <c r="R18" s="2"/>
      <c r="S18" s="37"/>
      <c r="T18" s="37"/>
      <c r="U18" s="37"/>
      <c r="V18" s="37"/>
    </row>
    <row r="19" spans="1:23" ht="14.4" x14ac:dyDescent="0.3">
      <c r="A19" s="39">
        <v>77</v>
      </c>
      <c r="B19" s="38" t="s">
        <v>151</v>
      </c>
      <c r="C19" t="s">
        <v>81</v>
      </c>
      <c r="D19" s="36"/>
      <c r="E19" s="36"/>
      <c r="F19" s="36"/>
      <c r="G19" s="37"/>
      <c r="H19" s="2"/>
      <c r="I19" s="36"/>
      <c r="J19" s="36"/>
      <c r="K19" s="36"/>
      <c r="L19" s="37"/>
      <c r="M19" s="2"/>
      <c r="N19" s="36"/>
      <c r="O19" s="36"/>
      <c r="P19" s="36"/>
      <c r="Q19" s="37"/>
      <c r="R19" s="2"/>
      <c r="S19" s="37"/>
      <c r="T19" s="37"/>
      <c r="U19" s="37"/>
      <c r="V19" s="37"/>
      <c r="W19" s="26"/>
    </row>
    <row r="20" spans="1:23" s="20" customFormat="1" ht="14.4" x14ac:dyDescent="0.3">
      <c r="A20" s="23">
        <v>78</v>
      </c>
      <c r="B20" s="20" t="s">
        <v>135</v>
      </c>
      <c r="C20" s="39" t="s">
        <v>81</v>
      </c>
      <c r="D20" s="36"/>
      <c r="E20" s="36"/>
      <c r="F20" s="36"/>
      <c r="G20" s="37"/>
      <c r="H20" s="51"/>
      <c r="I20" s="36"/>
      <c r="J20" s="36"/>
      <c r="K20" s="36"/>
      <c r="L20" s="37"/>
      <c r="M20" s="51"/>
      <c r="N20" s="36"/>
      <c r="O20" s="36"/>
      <c r="P20" s="36"/>
      <c r="Q20" s="37"/>
      <c r="R20" s="51"/>
      <c r="S20" s="49"/>
      <c r="T20" s="49"/>
      <c r="U20" s="49"/>
      <c r="V20" s="49"/>
    </row>
    <row r="21" spans="1:23" s="20" customFormat="1" ht="14.4" x14ac:dyDescent="0.3">
      <c r="A21" s="23"/>
      <c r="C21" s="39"/>
      <c r="D21" s="34">
        <v>6.7</v>
      </c>
      <c r="E21" s="34">
        <v>7.1</v>
      </c>
      <c r="F21" s="34">
        <v>7</v>
      </c>
      <c r="G21" s="22">
        <f>(D21*0.25)+(E21*0.5)+(F21*0.25)</f>
        <v>6.9749999999999996</v>
      </c>
      <c r="H21" s="51"/>
      <c r="I21" s="34">
        <v>4.5</v>
      </c>
      <c r="J21" s="34">
        <v>7.3</v>
      </c>
      <c r="K21" s="34">
        <v>6.3</v>
      </c>
      <c r="L21" s="22">
        <f>(I21*0.25)+(J21*0.5)+(K21*0.25)</f>
        <v>6.3500000000000005</v>
      </c>
      <c r="M21" s="51"/>
      <c r="N21" s="34"/>
      <c r="O21" s="34"/>
      <c r="P21" s="34"/>
      <c r="Q21" s="22">
        <f>(N21*0.25)+(O21*0.5)+(P21*0.25)</f>
        <v>0</v>
      </c>
      <c r="R21" s="51"/>
      <c r="S21" s="22">
        <f>G21</f>
        <v>6.9749999999999996</v>
      </c>
      <c r="T21" s="22">
        <f>L21</f>
        <v>6.3500000000000005</v>
      </c>
      <c r="U21" s="22"/>
      <c r="V21" s="22">
        <f t="shared" ref="V21" si="1">AVERAGE(S21:U21)</f>
        <v>6.6624999999999996</v>
      </c>
      <c r="W21" s="20">
        <v>3</v>
      </c>
    </row>
    <row r="22" spans="1:23" s="20" customFormat="1" ht="14.4" x14ac:dyDescent="0.3">
      <c r="A22" s="39">
        <v>86</v>
      </c>
      <c r="B22" s="39" t="s">
        <v>109</v>
      </c>
      <c r="C22" s="39" t="s">
        <v>91</v>
      </c>
      <c r="D22" s="36"/>
      <c r="E22" s="36"/>
      <c r="F22" s="36"/>
      <c r="G22" s="37"/>
      <c r="H22" s="51"/>
      <c r="I22" s="36"/>
      <c r="J22" s="36"/>
      <c r="K22" s="36"/>
      <c r="L22" s="37"/>
      <c r="M22" s="51"/>
      <c r="N22" s="36"/>
      <c r="O22" s="36"/>
      <c r="P22" s="36"/>
      <c r="Q22" s="37"/>
      <c r="R22" s="51"/>
      <c r="S22" s="37"/>
      <c r="T22" s="37"/>
      <c r="U22" s="37"/>
      <c r="V22" s="37"/>
    </row>
    <row r="23" spans="1:23" s="20" customFormat="1" ht="14.4" x14ac:dyDescent="0.3">
      <c r="A23" s="39">
        <v>87</v>
      </c>
      <c r="B23" s="39" t="s">
        <v>110</v>
      </c>
      <c r="C23" s="39" t="s">
        <v>91</v>
      </c>
      <c r="D23" s="36"/>
      <c r="E23" s="36"/>
      <c r="F23" s="36"/>
      <c r="G23" s="37"/>
      <c r="H23" s="51"/>
      <c r="I23" s="36"/>
      <c r="J23" s="36"/>
      <c r="K23" s="36"/>
      <c r="L23" s="37"/>
      <c r="M23" s="51"/>
      <c r="N23" s="36"/>
      <c r="O23" s="36"/>
      <c r="P23" s="36"/>
      <c r="Q23" s="37"/>
      <c r="R23" s="51"/>
      <c r="S23" s="37"/>
      <c r="T23" s="37"/>
      <c r="U23" s="37"/>
      <c r="V23" s="37"/>
    </row>
    <row r="24" spans="1:23" s="20" customFormat="1" ht="14.4" x14ac:dyDescent="0.3">
      <c r="A24" s="39">
        <v>88</v>
      </c>
      <c r="B24" s="39" t="s">
        <v>111</v>
      </c>
      <c r="C24" s="39" t="s">
        <v>91</v>
      </c>
      <c r="D24" s="36"/>
      <c r="E24" s="36"/>
      <c r="F24" s="36"/>
      <c r="G24" s="37"/>
      <c r="H24" s="51"/>
      <c r="I24" s="36"/>
      <c r="J24" s="36"/>
      <c r="K24" s="36"/>
      <c r="L24" s="37"/>
      <c r="M24" s="51"/>
      <c r="N24" s="36"/>
      <c r="O24" s="36"/>
      <c r="P24" s="36"/>
      <c r="Q24" s="37"/>
      <c r="R24" s="51"/>
      <c r="S24" s="37"/>
      <c r="T24" s="37"/>
      <c r="U24" s="37"/>
      <c r="V24" s="37"/>
    </row>
    <row r="25" spans="1:23" s="20" customFormat="1" ht="14.4" x14ac:dyDescent="0.3">
      <c r="A25" s="39">
        <v>89</v>
      </c>
      <c r="B25" s="39" t="s">
        <v>90</v>
      </c>
      <c r="C25" s="39" t="s">
        <v>91</v>
      </c>
      <c r="D25" s="36"/>
      <c r="E25" s="36"/>
      <c r="F25" s="36"/>
      <c r="G25" s="37"/>
      <c r="H25" s="51"/>
      <c r="I25" s="36"/>
      <c r="J25" s="36"/>
      <c r="K25" s="36"/>
      <c r="L25" s="37"/>
      <c r="M25" s="51"/>
      <c r="N25" s="36"/>
      <c r="O25" s="36"/>
      <c r="P25" s="36"/>
      <c r="Q25" s="37"/>
      <c r="R25" s="51"/>
      <c r="S25" s="37"/>
      <c r="T25" s="37"/>
      <c r="U25" s="37"/>
      <c r="V25" s="37"/>
    </row>
    <row r="26" spans="1:23" s="20" customFormat="1" ht="14.4" x14ac:dyDescent="0.3">
      <c r="A26" s="39">
        <v>90</v>
      </c>
      <c r="B26" s="39" t="s">
        <v>112</v>
      </c>
      <c r="C26" s="39" t="s">
        <v>91</v>
      </c>
      <c r="D26" s="36"/>
      <c r="E26" s="36"/>
      <c r="F26" s="36"/>
      <c r="G26" s="37"/>
      <c r="H26" s="51"/>
      <c r="I26" s="36"/>
      <c r="J26" s="36"/>
      <c r="K26" s="36"/>
      <c r="L26" s="37"/>
      <c r="M26" s="51"/>
      <c r="N26" s="36"/>
      <c r="O26" s="36"/>
      <c r="P26" s="36"/>
      <c r="Q26" s="37"/>
      <c r="R26" s="51"/>
      <c r="S26" s="37"/>
      <c r="T26" s="37"/>
      <c r="U26" s="37"/>
      <c r="V26" s="37"/>
    </row>
    <row r="27" spans="1:23" s="20" customFormat="1" ht="14.4" x14ac:dyDescent="0.3">
      <c r="A27" s="20">
        <v>92</v>
      </c>
      <c r="B27" s="39" t="s">
        <v>99</v>
      </c>
      <c r="C27" s="20" t="s">
        <v>91</v>
      </c>
      <c r="D27" s="36"/>
      <c r="E27" s="36"/>
      <c r="F27" s="36"/>
      <c r="G27" s="37"/>
      <c r="H27" s="51"/>
      <c r="I27" s="36"/>
      <c r="J27" s="36"/>
      <c r="K27" s="36"/>
      <c r="L27" s="37"/>
      <c r="M27" s="51"/>
      <c r="N27" s="36"/>
      <c r="O27" s="36"/>
      <c r="P27" s="36"/>
      <c r="Q27" s="37"/>
      <c r="R27" s="51"/>
      <c r="S27" s="37"/>
      <c r="T27" s="37"/>
      <c r="U27" s="37"/>
      <c r="V27" s="37"/>
    </row>
    <row r="28" spans="1:23" x14ac:dyDescent="0.25">
      <c r="D28" s="48">
        <v>6.9</v>
      </c>
      <c r="E28" s="48">
        <v>8.4</v>
      </c>
      <c r="F28" s="48">
        <v>7.5</v>
      </c>
      <c r="G28" s="18">
        <f>(D28*0.25)+(E28*0.5)+(F28*0.25)</f>
        <v>7.8000000000000007</v>
      </c>
      <c r="H28" s="51"/>
      <c r="I28" s="48">
        <v>7.8</v>
      </c>
      <c r="J28" s="48">
        <v>7.8</v>
      </c>
      <c r="K28" s="48">
        <v>8</v>
      </c>
      <c r="L28" s="18">
        <f>(I28*0.25)+(J28*0.5)+(K28*0.25)</f>
        <v>7.85</v>
      </c>
      <c r="M28" s="51"/>
      <c r="N28" s="48"/>
      <c r="O28" s="48"/>
      <c r="P28" s="48"/>
      <c r="Q28" s="18">
        <f>(N28*0.25)+(O28*0.5)+(P28*0.25)</f>
        <v>0</v>
      </c>
      <c r="R28" s="51"/>
      <c r="S28" s="18">
        <f>G28</f>
        <v>7.8000000000000007</v>
      </c>
      <c r="T28" s="18">
        <f>L28</f>
        <v>7.85</v>
      </c>
      <c r="U28" s="18"/>
      <c r="V28" s="18">
        <f t="shared" ref="V28" si="2">AVERAGE(S28:U28)</f>
        <v>7.8250000000000002</v>
      </c>
      <c r="W28">
        <v>1</v>
      </c>
    </row>
    <row r="29" spans="1:23" x14ac:dyDescent="0.25">
      <c r="A29" s="20">
        <v>108</v>
      </c>
      <c r="B29" s="20" t="s">
        <v>209</v>
      </c>
      <c r="C29" t="s">
        <v>215</v>
      </c>
      <c r="D29" s="49"/>
      <c r="E29" s="49"/>
      <c r="F29" s="49"/>
      <c r="G29" s="37"/>
      <c r="H29" s="51"/>
      <c r="I29" s="49"/>
      <c r="J29" s="49"/>
      <c r="K29" s="49"/>
      <c r="L29" s="37"/>
      <c r="M29" s="51"/>
      <c r="N29" s="49"/>
      <c r="O29" s="49"/>
      <c r="P29" s="49"/>
      <c r="Q29" s="37"/>
      <c r="R29" s="51"/>
      <c r="S29" s="37"/>
      <c r="T29" s="49"/>
      <c r="U29" s="49"/>
      <c r="V29" s="37"/>
    </row>
    <row r="30" spans="1:23" x14ac:dyDescent="0.25">
      <c r="A30">
        <v>135</v>
      </c>
      <c r="B30" t="s">
        <v>179</v>
      </c>
      <c r="C30" t="s">
        <v>215</v>
      </c>
      <c r="D30" s="49"/>
      <c r="E30" s="49"/>
      <c r="F30" s="49"/>
      <c r="G30" s="37"/>
      <c r="H30" s="51"/>
      <c r="I30" s="49"/>
      <c r="J30" s="49"/>
      <c r="K30" s="49"/>
      <c r="L30" s="37"/>
      <c r="M30" s="51"/>
      <c r="N30" s="49"/>
      <c r="O30" s="49"/>
      <c r="P30" s="49"/>
      <c r="Q30" s="37"/>
      <c r="R30" s="51"/>
      <c r="S30" s="37"/>
      <c r="T30" s="49"/>
      <c r="U30" s="49"/>
      <c r="V30" s="37"/>
    </row>
    <row r="31" spans="1:23" x14ac:dyDescent="0.25">
      <c r="A31">
        <v>137</v>
      </c>
      <c r="B31" t="s">
        <v>173</v>
      </c>
      <c r="C31" t="s">
        <v>215</v>
      </c>
      <c r="D31" s="49"/>
      <c r="E31" s="49"/>
      <c r="F31" s="49"/>
      <c r="G31" s="37"/>
      <c r="H31" s="51"/>
      <c r="I31" s="49"/>
      <c r="J31" s="49"/>
      <c r="K31" s="49"/>
      <c r="L31" s="37"/>
      <c r="M31" s="51"/>
      <c r="N31" s="49"/>
      <c r="O31" s="49"/>
      <c r="P31" s="49"/>
      <c r="Q31" s="37"/>
      <c r="R31" s="51"/>
      <c r="S31" s="37"/>
      <c r="T31" s="49"/>
      <c r="U31" s="49"/>
      <c r="V31" s="37"/>
    </row>
    <row r="32" spans="1:23" x14ac:dyDescent="0.25">
      <c r="A32">
        <v>138</v>
      </c>
      <c r="B32" t="s">
        <v>154</v>
      </c>
      <c r="C32" t="s">
        <v>215</v>
      </c>
      <c r="D32" s="49"/>
      <c r="E32" s="49"/>
      <c r="F32" s="49"/>
      <c r="G32" s="37"/>
      <c r="H32" s="51"/>
      <c r="I32" s="49"/>
      <c r="J32" s="49"/>
      <c r="K32" s="49"/>
      <c r="L32" s="37"/>
      <c r="M32" s="51"/>
      <c r="N32" s="49"/>
      <c r="O32" s="49"/>
      <c r="P32" s="49"/>
      <c r="Q32" s="37"/>
      <c r="R32" s="51"/>
      <c r="S32" s="37"/>
      <c r="T32" s="49"/>
      <c r="U32" s="49"/>
      <c r="V32" s="37"/>
    </row>
    <row r="33" spans="1:43" x14ac:dyDescent="0.25">
      <c r="A33">
        <v>141</v>
      </c>
      <c r="B33" t="s">
        <v>193</v>
      </c>
      <c r="C33" t="s">
        <v>215</v>
      </c>
      <c r="D33" s="49"/>
      <c r="E33" s="49"/>
      <c r="F33" s="49"/>
      <c r="G33" s="37"/>
      <c r="H33" s="51"/>
      <c r="I33" s="49"/>
      <c r="J33" s="49"/>
      <c r="K33" s="49"/>
      <c r="L33" s="37"/>
      <c r="M33" s="51"/>
      <c r="N33" s="49"/>
      <c r="O33" s="49"/>
      <c r="P33" s="49"/>
      <c r="Q33" s="37"/>
      <c r="R33" s="51"/>
      <c r="S33" s="37"/>
      <c r="T33" s="49"/>
      <c r="U33" s="49"/>
      <c r="V33" s="37"/>
    </row>
    <row r="34" spans="1:43" x14ac:dyDescent="0.25">
      <c r="A34">
        <v>144</v>
      </c>
      <c r="B34" t="s">
        <v>200</v>
      </c>
      <c r="C34" t="s">
        <v>215</v>
      </c>
      <c r="D34" s="49"/>
      <c r="E34" s="49"/>
      <c r="F34" s="49"/>
      <c r="G34" s="37"/>
      <c r="H34" s="51"/>
      <c r="I34" s="49"/>
      <c r="J34" s="49"/>
      <c r="K34" s="49"/>
      <c r="L34" s="37"/>
      <c r="M34" s="51"/>
      <c r="N34" s="49"/>
      <c r="O34" s="49"/>
      <c r="P34" s="49"/>
      <c r="Q34" s="37"/>
      <c r="R34" s="51"/>
      <c r="S34" s="37"/>
      <c r="T34" s="49"/>
      <c r="U34" s="49"/>
      <c r="V34" s="37"/>
    </row>
    <row r="35" spans="1:43" x14ac:dyDescent="0.25">
      <c r="A35">
        <v>145</v>
      </c>
      <c r="B35" t="s">
        <v>225</v>
      </c>
      <c r="C35" t="s">
        <v>215</v>
      </c>
      <c r="D35" s="48">
        <v>5</v>
      </c>
      <c r="E35" s="48">
        <v>8.1999999999999993</v>
      </c>
      <c r="F35" s="48">
        <v>6.5</v>
      </c>
      <c r="G35" s="18">
        <f>(D35*0.25)+(E35*0.5)+(F35*0.25)</f>
        <v>6.9749999999999996</v>
      </c>
      <c r="H35" s="51"/>
      <c r="I35" s="48">
        <v>8.15</v>
      </c>
      <c r="J35" s="48">
        <v>7.6</v>
      </c>
      <c r="K35" s="48">
        <v>8</v>
      </c>
      <c r="L35" s="18">
        <f>(I35*0.25)+(J35*0.5)+(K35*0.25)</f>
        <v>7.8375000000000004</v>
      </c>
      <c r="M35" s="51"/>
      <c r="N35" s="48"/>
      <c r="O35" s="48"/>
      <c r="P35" s="48"/>
      <c r="Q35" s="18">
        <f>(N35*0.25)+(O35*0.5)+(P35*0.25)</f>
        <v>0</v>
      </c>
      <c r="R35" s="51"/>
      <c r="S35" s="18">
        <f>G35</f>
        <v>6.9749999999999996</v>
      </c>
      <c r="T35" s="18">
        <f>L35</f>
        <v>7.8375000000000004</v>
      </c>
      <c r="U35" s="18"/>
      <c r="V35" s="18">
        <f t="shared" ref="V35" si="3">AVERAGE(S35:U35)</f>
        <v>7.40625</v>
      </c>
      <c r="W35">
        <v>2</v>
      </c>
    </row>
    <row r="36" spans="1:43" x14ac:dyDescent="0.25">
      <c r="H36" s="51"/>
    </row>
    <row r="39" spans="1:43" x14ac:dyDescent="0.25">
      <c r="H39" s="4"/>
      <c r="X39" s="44"/>
      <c r="Y39" s="44"/>
      <c r="Z39" s="44"/>
      <c r="AA39" s="22"/>
      <c r="AB39" s="20"/>
      <c r="AC39" s="44"/>
      <c r="AD39" s="44"/>
      <c r="AE39" s="44"/>
      <c r="AF39" s="22"/>
      <c r="AG39" s="20"/>
      <c r="AH39" s="44"/>
      <c r="AI39" s="44"/>
      <c r="AJ39" s="44"/>
      <c r="AK39" s="22"/>
      <c r="AL39" s="20"/>
      <c r="AM39" s="22"/>
      <c r="AN39" s="22"/>
      <c r="AO39" s="22"/>
      <c r="AP39" s="22"/>
      <c r="AQ39" s="20"/>
    </row>
    <row r="40" spans="1:43" x14ac:dyDescent="0.25">
      <c r="A40" s="5"/>
      <c r="H40" s="6"/>
    </row>
    <row r="41" spans="1:43" x14ac:dyDescent="0.25">
      <c r="A41" s="23"/>
      <c r="C41" s="23"/>
    </row>
    <row r="42" spans="1:43" x14ac:dyDescent="0.25">
      <c r="D42" s="70"/>
      <c r="E42" s="70"/>
      <c r="F42" s="70"/>
      <c r="G42" s="68"/>
    </row>
    <row r="43" spans="1:43" x14ac:dyDescent="0.25">
      <c r="A43" s="68"/>
      <c r="B43" s="68"/>
      <c r="C43" s="68"/>
      <c r="D43" s="68"/>
      <c r="E43" s="68"/>
      <c r="F43" s="68"/>
      <c r="G43" s="68"/>
      <c r="H43" s="68"/>
    </row>
    <row r="45" spans="1:43" ht="14.4" x14ac:dyDescent="0.3">
      <c r="A45" s="39"/>
      <c r="B45" s="39"/>
      <c r="C45" s="39"/>
      <c r="D45" s="22"/>
      <c r="E45" s="22"/>
      <c r="F45" s="22"/>
      <c r="G45" s="22"/>
      <c r="H45" s="20"/>
    </row>
    <row r="46" spans="1:43" ht="14.4" x14ac:dyDescent="0.3">
      <c r="A46" s="39"/>
      <c r="B46" s="39"/>
      <c r="C46" s="39"/>
      <c r="D46" s="22"/>
      <c r="E46" s="22"/>
      <c r="F46" s="22"/>
      <c r="G46" s="22"/>
      <c r="H46" s="20"/>
    </row>
    <row r="47" spans="1:43" ht="14.4" x14ac:dyDescent="0.3">
      <c r="A47" s="39"/>
      <c r="B47" s="39"/>
      <c r="C47" s="39"/>
      <c r="D47" s="22"/>
      <c r="E47" s="22"/>
      <c r="F47" s="22"/>
      <c r="G47" s="22"/>
      <c r="H47" s="20"/>
    </row>
    <row r="48" spans="1:43" ht="14.4" x14ac:dyDescent="0.3">
      <c r="A48" s="39"/>
      <c r="B48" s="39"/>
      <c r="C48" s="39"/>
      <c r="D48" s="22"/>
      <c r="E48" s="22"/>
      <c r="F48" s="22"/>
      <c r="G48" s="22"/>
      <c r="H48" s="20"/>
    </row>
    <row r="49" spans="1:8" ht="14.4" x14ac:dyDescent="0.3">
      <c r="A49" s="39"/>
      <c r="B49" s="39"/>
      <c r="C49" s="39"/>
      <c r="D49" s="22"/>
      <c r="E49" s="22"/>
      <c r="F49" s="22"/>
      <c r="G49" s="22"/>
      <c r="H49" s="20"/>
    </row>
    <row r="50" spans="1:8" ht="14.4" x14ac:dyDescent="0.3">
      <c r="A50" s="20"/>
      <c r="B50" s="39"/>
      <c r="C50" s="20"/>
      <c r="D50" s="22"/>
      <c r="E50" s="22"/>
      <c r="F50" s="22"/>
      <c r="G50" s="22"/>
      <c r="H50" s="20"/>
    </row>
    <row r="51" spans="1:8" x14ac:dyDescent="0.25">
      <c r="D51" s="22"/>
      <c r="E51" s="22"/>
      <c r="F51" s="22"/>
      <c r="G51" s="22"/>
      <c r="H51" s="20"/>
    </row>
    <row r="52" spans="1:8" x14ac:dyDescent="0.25">
      <c r="D52" s="20"/>
      <c r="E52" s="20"/>
      <c r="F52" s="20"/>
      <c r="G52" s="20"/>
      <c r="H52" s="20"/>
    </row>
    <row r="53" spans="1:8" x14ac:dyDescent="0.25">
      <c r="A53" s="20"/>
      <c r="B53" s="20"/>
      <c r="D53" s="22"/>
      <c r="E53" s="20"/>
      <c r="F53" s="20"/>
      <c r="G53" s="22"/>
      <c r="H53" s="20"/>
    </row>
    <row r="54" spans="1:8" x14ac:dyDescent="0.25">
      <c r="D54" s="22"/>
      <c r="E54" s="20"/>
      <c r="F54" s="20"/>
      <c r="G54" s="22"/>
      <c r="H54" s="20"/>
    </row>
    <row r="55" spans="1:8" x14ac:dyDescent="0.25">
      <c r="D55" s="22"/>
      <c r="E55" s="20"/>
      <c r="F55" s="20"/>
      <c r="G55" s="22"/>
      <c r="H55" s="20"/>
    </row>
    <row r="56" spans="1:8" x14ac:dyDescent="0.25">
      <c r="D56" s="22"/>
      <c r="E56" s="20"/>
      <c r="F56" s="20"/>
      <c r="G56" s="22"/>
      <c r="H56" s="20"/>
    </row>
    <row r="57" spans="1:8" x14ac:dyDescent="0.25">
      <c r="D57" s="22"/>
      <c r="E57" s="20"/>
      <c r="F57" s="20"/>
      <c r="G57" s="22"/>
      <c r="H57" s="20"/>
    </row>
    <row r="58" spans="1:8" x14ac:dyDescent="0.25">
      <c r="D58" s="22"/>
      <c r="E58" s="20"/>
      <c r="F58" s="20"/>
      <c r="G58" s="22"/>
      <c r="H58" s="20"/>
    </row>
    <row r="59" spans="1:8" x14ac:dyDescent="0.25">
      <c r="D59" s="22"/>
      <c r="E59" s="22"/>
      <c r="F59" s="22"/>
      <c r="G59" s="22"/>
      <c r="H59" s="20"/>
    </row>
    <row r="60" spans="1:8" ht="14.4" x14ac:dyDescent="0.3">
      <c r="C60" s="38"/>
      <c r="D60" s="22"/>
      <c r="E60" s="22"/>
      <c r="F60" s="22"/>
      <c r="G60" s="22"/>
      <c r="H60" s="20"/>
    </row>
    <row r="61" spans="1:8" ht="14.4" x14ac:dyDescent="0.3">
      <c r="A61" s="39"/>
      <c r="B61" s="38"/>
      <c r="C61" s="38"/>
      <c r="D61" s="22"/>
      <c r="E61" s="22"/>
      <c r="F61" s="22"/>
      <c r="G61" s="22"/>
      <c r="H61" s="20"/>
    </row>
    <row r="62" spans="1:8" ht="14.4" x14ac:dyDescent="0.3">
      <c r="A62" s="38"/>
      <c r="B62" s="38"/>
      <c r="C62" s="38"/>
      <c r="D62" s="22"/>
      <c r="E62" s="22"/>
      <c r="F62" s="22"/>
      <c r="G62" s="22"/>
      <c r="H62" s="20"/>
    </row>
    <row r="63" spans="1:8" ht="14.4" x14ac:dyDescent="0.3">
      <c r="A63" s="38"/>
      <c r="B63" s="38"/>
      <c r="C63" s="38"/>
      <c r="D63" s="22"/>
      <c r="E63" s="22"/>
      <c r="F63" s="22"/>
      <c r="G63" s="22"/>
      <c r="H63" s="20"/>
    </row>
    <row r="64" spans="1:8" ht="14.4" x14ac:dyDescent="0.3">
      <c r="A64" s="39"/>
      <c r="B64" s="38"/>
      <c r="D64" s="22"/>
      <c r="E64" s="22"/>
      <c r="F64" s="22"/>
      <c r="G64" s="22"/>
      <c r="H64" s="69"/>
    </row>
    <row r="65" spans="1:8" ht="14.4" x14ac:dyDescent="0.3">
      <c r="A65" s="23"/>
      <c r="B65" s="20"/>
      <c r="C65" s="39"/>
      <c r="D65" s="20"/>
      <c r="E65" s="20"/>
      <c r="F65" s="20"/>
      <c r="G65" s="20"/>
      <c r="H65" s="20"/>
    </row>
    <row r="66" spans="1:8" ht="14.4" x14ac:dyDescent="0.3">
      <c r="A66" s="23"/>
      <c r="B66" s="20"/>
      <c r="C66" s="39"/>
      <c r="D66" s="22"/>
      <c r="E66" s="22"/>
      <c r="F66" s="22"/>
      <c r="G66" s="22"/>
      <c r="H66" s="20"/>
    </row>
    <row r="67" spans="1:8" ht="14.4" x14ac:dyDescent="0.3">
      <c r="A67" s="38"/>
      <c r="B67" s="38"/>
      <c r="C67" s="38"/>
      <c r="D67" s="20"/>
      <c r="E67" s="20"/>
      <c r="F67" s="20"/>
      <c r="G67" s="20"/>
      <c r="H67" s="20"/>
    </row>
    <row r="68" spans="1:8" ht="14.4" x14ac:dyDescent="0.3">
      <c r="A68" s="38"/>
      <c r="B68" s="38"/>
      <c r="C68" s="38"/>
      <c r="D68" s="22"/>
      <c r="E68" s="22"/>
      <c r="F68" s="22"/>
      <c r="G68" s="22"/>
      <c r="H68" s="20"/>
    </row>
    <row r="69" spans="1:8" ht="14.4" x14ac:dyDescent="0.3">
      <c r="A69" s="38"/>
      <c r="B69" s="38"/>
      <c r="C69" s="38"/>
      <c r="D69" s="22"/>
      <c r="E69" s="22"/>
      <c r="F69" s="22"/>
      <c r="G69" s="22"/>
      <c r="H69" s="20"/>
    </row>
    <row r="70" spans="1:8" ht="14.4" x14ac:dyDescent="0.3">
      <c r="A70" s="38"/>
      <c r="B70" s="38"/>
      <c r="C70" s="38"/>
      <c r="D70" s="22"/>
      <c r="E70" s="22"/>
      <c r="F70" s="22"/>
      <c r="G70" s="22"/>
      <c r="H70" s="20"/>
    </row>
    <row r="71" spans="1:8" ht="14.4" x14ac:dyDescent="0.3">
      <c r="A71" s="38"/>
      <c r="B71" s="38"/>
      <c r="C71" s="38"/>
      <c r="D71" s="22"/>
      <c r="E71" s="22"/>
      <c r="F71" s="22"/>
      <c r="G71" s="22"/>
      <c r="H71" s="20"/>
    </row>
    <row r="72" spans="1:8" ht="14.4" x14ac:dyDescent="0.3">
      <c r="A72" s="20"/>
      <c r="B72" s="38"/>
      <c r="C72" s="38"/>
      <c r="D72" s="22"/>
      <c r="E72" s="22"/>
      <c r="F72" s="22"/>
      <c r="G72" s="22"/>
      <c r="H72" s="20"/>
    </row>
    <row r="73" spans="1:8" x14ac:dyDescent="0.25">
      <c r="D73" s="18"/>
      <c r="E73" s="18"/>
      <c r="F73" s="18"/>
      <c r="G73" s="18"/>
    </row>
  </sheetData>
  <mergeCells count="2">
    <mergeCell ref="S4:U4"/>
    <mergeCell ref="D42:F42"/>
  </mergeCells>
  <pageMargins left="0.75" right="0.75" top="1" bottom="1" header="0.5" footer="0.5"/>
  <pageSetup paperSize="9" orientation="landscape" horizontalDpi="4294967293" verticalDpi="300" r:id="rId1"/>
  <headerFooter alignWithMargins="0">
    <oddFooter>&amp;L&amp;A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C4" sqref="C4"/>
    </sheetView>
  </sheetViews>
  <sheetFormatPr defaultRowHeight="13.2" x14ac:dyDescent="0.25"/>
  <cols>
    <col min="2" max="2" width="15.44140625" bestFit="1" customWidth="1"/>
    <col min="3" max="3" width="19" customWidth="1"/>
    <col min="4" max="4" width="13.109375" customWidth="1"/>
    <col min="5" max="5" width="9" customWidth="1"/>
    <col min="6" max="8" width="5.6640625" customWidth="1"/>
    <col min="10" max="13" width="5.6640625" customWidth="1"/>
    <col min="15" max="18" width="5.6640625" customWidth="1"/>
    <col min="20" max="24" width="5.6640625" customWidth="1"/>
    <col min="26" max="29" width="5.6640625" customWidth="1"/>
  </cols>
  <sheetData>
    <row r="1" spans="1:30" x14ac:dyDescent="0.25">
      <c r="A1" s="23" t="s">
        <v>132</v>
      </c>
      <c r="D1" t="s">
        <v>0</v>
      </c>
      <c r="E1" t="s">
        <v>129</v>
      </c>
      <c r="F1" t="s">
        <v>0</v>
      </c>
      <c r="G1" t="s">
        <v>129</v>
      </c>
      <c r="I1" t="str">
        <f>E1</f>
        <v>Robyn Bruderer</v>
      </c>
      <c r="J1" s="51"/>
      <c r="K1" t="s">
        <v>1</v>
      </c>
      <c r="N1" t="str">
        <f>E2</f>
        <v>Angie Deeks</v>
      </c>
      <c r="O1" s="51"/>
      <c r="P1" t="s">
        <v>2</v>
      </c>
      <c r="S1" t="str">
        <f>E3</f>
        <v>Nina Fritzell</v>
      </c>
      <c r="T1" s="51"/>
      <c r="U1" t="s">
        <v>227</v>
      </c>
      <c r="X1">
        <f>E4</f>
        <v>0</v>
      </c>
      <c r="Y1" s="51"/>
      <c r="AD1">
        <f ca="1">NOW()</f>
        <v>42607.573470833333</v>
      </c>
    </row>
    <row r="2" spans="1:30" x14ac:dyDescent="0.25">
      <c r="A2" t="s">
        <v>132</v>
      </c>
      <c r="D2" t="s">
        <v>1</v>
      </c>
      <c r="E2" t="s">
        <v>235</v>
      </c>
      <c r="J2" s="51"/>
      <c r="O2" s="51"/>
      <c r="T2" s="51"/>
      <c r="Y2" s="51"/>
      <c r="AD2">
        <f ca="1">NOW()</f>
        <v>42607.573470833333</v>
      </c>
    </row>
    <row r="3" spans="1:30" x14ac:dyDescent="0.25">
      <c r="A3" t="s">
        <v>228</v>
      </c>
      <c r="C3" t="s">
        <v>278</v>
      </c>
      <c r="D3" t="s">
        <v>2</v>
      </c>
      <c r="E3" t="s">
        <v>236</v>
      </c>
      <c r="J3" s="51"/>
      <c r="O3" s="51"/>
      <c r="T3" s="51"/>
      <c r="Y3" s="51"/>
    </row>
    <row r="4" spans="1:30" x14ac:dyDescent="0.25">
      <c r="D4" t="s">
        <v>227</v>
      </c>
      <c r="J4" s="51"/>
      <c r="O4" s="51"/>
      <c r="T4" s="51"/>
      <c r="Y4" s="51"/>
    </row>
    <row r="5" spans="1:30" x14ac:dyDescent="0.25">
      <c r="I5" t="s">
        <v>7</v>
      </c>
      <c r="J5" s="51"/>
      <c r="N5" t="s">
        <v>7</v>
      </c>
      <c r="O5" s="51"/>
      <c r="S5" t="s">
        <v>7</v>
      </c>
      <c r="T5" s="51"/>
      <c r="X5" t="s">
        <v>7</v>
      </c>
      <c r="Y5" s="51"/>
      <c r="Z5" t="s">
        <v>45</v>
      </c>
      <c r="AC5" t="s">
        <v>49</v>
      </c>
    </row>
    <row r="6" spans="1:30" x14ac:dyDescent="0.2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229</v>
      </c>
      <c r="G6" t="s">
        <v>230</v>
      </c>
      <c r="H6" t="s">
        <v>10</v>
      </c>
      <c r="I6" t="s">
        <v>27</v>
      </c>
      <c r="J6" s="51"/>
      <c r="K6" t="s">
        <v>229</v>
      </c>
      <c r="L6" t="s">
        <v>230</v>
      </c>
      <c r="M6" t="s">
        <v>10</v>
      </c>
      <c r="N6" t="s">
        <v>27</v>
      </c>
      <c r="O6" s="51"/>
      <c r="P6" t="s">
        <v>229</v>
      </c>
      <c r="Q6" t="s">
        <v>230</v>
      </c>
      <c r="R6" t="s">
        <v>10</v>
      </c>
      <c r="S6" t="s">
        <v>27</v>
      </c>
      <c r="T6" s="51"/>
      <c r="U6" t="s">
        <v>229</v>
      </c>
      <c r="V6" t="s">
        <v>230</v>
      </c>
      <c r="W6" t="s">
        <v>10</v>
      </c>
      <c r="X6" t="s">
        <v>27</v>
      </c>
      <c r="Y6" s="51"/>
      <c r="Z6" t="s">
        <v>28</v>
      </c>
      <c r="AA6" t="s">
        <v>29</v>
      </c>
      <c r="AB6" t="s">
        <v>30</v>
      </c>
      <c r="AC6" t="s">
        <v>23</v>
      </c>
      <c r="AD6" t="s">
        <v>32</v>
      </c>
    </row>
    <row r="7" spans="1:30" x14ac:dyDescent="0.25">
      <c r="J7" s="51"/>
      <c r="O7" s="51"/>
      <c r="T7" s="51"/>
      <c r="Y7" s="51"/>
    </row>
    <row r="8" spans="1:30" x14ac:dyDescent="0.25">
      <c r="A8">
        <v>147</v>
      </c>
      <c r="B8" t="s">
        <v>186</v>
      </c>
      <c r="C8" s="49"/>
      <c r="D8" s="49"/>
      <c r="E8" s="49"/>
      <c r="F8" s="49"/>
      <c r="G8" s="49"/>
      <c r="H8" s="49"/>
      <c r="I8" s="49"/>
      <c r="J8" s="51"/>
      <c r="K8" s="49"/>
      <c r="L8" s="49"/>
      <c r="M8" s="49"/>
      <c r="N8" s="49"/>
      <c r="O8" s="51"/>
      <c r="P8" s="49"/>
      <c r="Q8" s="49"/>
      <c r="R8" s="49"/>
      <c r="S8" s="49"/>
      <c r="T8" s="51"/>
      <c r="U8" s="49"/>
      <c r="V8" s="49"/>
      <c r="W8" s="49"/>
      <c r="X8" s="49"/>
      <c r="Y8" s="51"/>
      <c r="Z8" s="49"/>
      <c r="AA8" s="49"/>
      <c r="AB8" s="49"/>
      <c r="AC8" s="49"/>
      <c r="AD8" s="49"/>
    </row>
    <row r="9" spans="1:30" x14ac:dyDescent="0.25">
      <c r="A9">
        <v>151</v>
      </c>
      <c r="B9" t="s">
        <v>100</v>
      </c>
      <c r="C9" t="s">
        <v>140</v>
      </c>
      <c r="D9" t="s">
        <v>142</v>
      </c>
      <c r="E9" t="s">
        <v>231</v>
      </c>
      <c r="F9" s="48">
        <v>7.1</v>
      </c>
      <c r="G9" s="48">
        <v>5.2</v>
      </c>
      <c r="H9" s="48">
        <v>6.7</v>
      </c>
      <c r="I9" s="22">
        <f>(F9*0.5)+(G9*0.25)+(H9*0.25)</f>
        <v>6.5249999999999995</v>
      </c>
      <c r="J9" s="51"/>
      <c r="K9" s="48">
        <v>7.5</v>
      </c>
      <c r="L9" s="48">
        <v>4.7</v>
      </c>
      <c r="M9" s="48">
        <v>7</v>
      </c>
      <c r="N9" s="18">
        <f>(K9*0.5)+(L9*0.25)+(M9*0.25)</f>
        <v>6.6749999999999998</v>
      </c>
      <c r="O9" s="51"/>
      <c r="P9" s="48">
        <v>7.34</v>
      </c>
      <c r="Q9" s="48">
        <v>5.8</v>
      </c>
      <c r="R9" s="48">
        <v>7.6</v>
      </c>
      <c r="S9" s="18">
        <f>(P9*0.5)+(Q9*0.25)+(R9*0.25)</f>
        <v>7.02</v>
      </c>
      <c r="T9" s="51"/>
      <c r="U9" s="48"/>
      <c r="V9" s="48"/>
      <c r="W9" s="48"/>
      <c r="X9" s="18">
        <f>(U9*0.5)+(V9*0.25)+(W9*0.25)</f>
        <v>0</v>
      </c>
      <c r="Y9" s="52"/>
      <c r="Z9" s="18">
        <f>I9</f>
        <v>6.5249999999999995</v>
      </c>
      <c r="AA9" s="18">
        <f>N9</f>
        <v>6.6749999999999998</v>
      </c>
      <c r="AB9" s="18">
        <f>S9</f>
        <v>7.02</v>
      </c>
      <c r="AC9" s="18">
        <f>AVERAGE(Z9:AB9)</f>
        <v>6.7399999999999993</v>
      </c>
      <c r="AD9">
        <v>1</v>
      </c>
    </row>
    <row r="10" spans="1:30" x14ac:dyDescent="0.25">
      <c r="A10">
        <v>88</v>
      </c>
      <c r="B10" t="s">
        <v>111</v>
      </c>
      <c r="C10" s="49"/>
      <c r="D10" s="49"/>
      <c r="E10" s="49"/>
      <c r="F10" s="49"/>
      <c r="G10" s="49"/>
      <c r="H10" s="49"/>
      <c r="I10" s="37"/>
      <c r="J10" s="51"/>
      <c r="K10" s="49"/>
      <c r="L10" s="49"/>
      <c r="M10" s="49"/>
      <c r="N10" s="37"/>
      <c r="O10" s="51"/>
      <c r="P10" s="49"/>
      <c r="Q10" s="49"/>
      <c r="R10" s="49"/>
      <c r="S10" s="37"/>
      <c r="T10" s="51"/>
      <c r="U10" s="49"/>
      <c r="V10" s="49"/>
      <c r="W10" s="49"/>
      <c r="X10" s="37"/>
      <c r="Y10" s="52"/>
      <c r="Z10" s="37"/>
      <c r="AA10" s="37"/>
      <c r="AB10" s="37"/>
      <c r="AC10" s="37"/>
      <c r="AD10" s="49"/>
    </row>
    <row r="11" spans="1:30" x14ac:dyDescent="0.25">
      <c r="A11">
        <v>90</v>
      </c>
      <c r="B11" t="s">
        <v>112</v>
      </c>
      <c r="C11" t="s">
        <v>89</v>
      </c>
      <c r="D11" t="s">
        <v>97</v>
      </c>
      <c r="E11" t="s">
        <v>91</v>
      </c>
      <c r="F11" s="48">
        <v>5.7</v>
      </c>
      <c r="G11" s="48">
        <v>4.7</v>
      </c>
      <c r="H11" s="48">
        <v>4.9000000000000004</v>
      </c>
      <c r="I11" s="18">
        <f>(F11*0.5)+(G11*0.25)+(H11*0.25)</f>
        <v>5.25</v>
      </c>
      <c r="J11" s="51"/>
      <c r="K11" s="48">
        <v>5.6</v>
      </c>
      <c r="L11" s="48">
        <v>3.3</v>
      </c>
      <c r="M11" s="48">
        <v>5</v>
      </c>
      <c r="N11" s="18">
        <f>(K11*0.5)+(L11*0.25)+(M11*0.25)</f>
        <v>4.875</v>
      </c>
      <c r="O11" s="51"/>
      <c r="P11" s="48">
        <v>4.5</v>
      </c>
      <c r="Q11" s="48">
        <v>4</v>
      </c>
      <c r="R11" s="48">
        <v>4.5</v>
      </c>
      <c r="S11" s="18">
        <f>(P11*0.5)+(Q11*0.25)+(R11*0.25)</f>
        <v>4.375</v>
      </c>
      <c r="T11" s="51"/>
      <c r="U11" s="48"/>
      <c r="V11" s="48"/>
      <c r="W11" s="48"/>
      <c r="X11" s="18">
        <f>(U11*0.5)+(V11*0.25)+(W11*0.25)</f>
        <v>0</v>
      </c>
      <c r="Y11" s="52"/>
      <c r="Z11" s="18">
        <f>I11</f>
        <v>5.25</v>
      </c>
      <c r="AA11" s="18">
        <f>N11</f>
        <v>4.875</v>
      </c>
      <c r="AB11" s="18">
        <f>S11</f>
        <v>4.375</v>
      </c>
      <c r="AC11" s="18">
        <f>AVERAGE(Z11:AB11)</f>
        <v>4.833333333333333</v>
      </c>
      <c r="AD11">
        <v>2</v>
      </c>
    </row>
    <row r="12" spans="1:30" x14ac:dyDescent="0.25">
      <c r="J12" s="51"/>
    </row>
    <row r="15" spans="1:30" x14ac:dyDescent="0.25">
      <c r="A15" s="23"/>
    </row>
    <row r="21" spans="3:5" x14ac:dyDescent="0.25">
      <c r="C21" s="20"/>
      <c r="D21" s="20"/>
      <c r="E21" s="20"/>
    </row>
    <row r="22" spans="3:5" x14ac:dyDescent="0.25">
      <c r="C22" s="20"/>
      <c r="D22" s="20"/>
      <c r="E22" s="20"/>
    </row>
    <row r="23" spans="3:5" x14ac:dyDescent="0.25">
      <c r="C23" s="20"/>
      <c r="D23" s="20"/>
      <c r="E23" s="20"/>
    </row>
    <row r="24" spans="3:5" x14ac:dyDescent="0.25">
      <c r="C24" s="20"/>
      <c r="D24" s="20"/>
      <c r="E24" s="20"/>
    </row>
    <row r="25" spans="3:5" x14ac:dyDescent="0.25">
      <c r="C25" s="20"/>
      <c r="D25" s="20"/>
      <c r="E25" s="20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6"/>
  <sheetViews>
    <sheetView zoomScale="110" zoomScaleNormal="11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4" sqref="C4"/>
    </sheetView>
  </sheetViews>
  <sheetFormatPr defaultRowHeight="13.2" x14ac:dyDescent="0.25"/>
  <cols>
    <col min="1" max="1" width="5.5546875" customWidth="1"/>
    <col min="2" max="2" width="17.6640625" customWidth="1"/>
    <col min="3" max="3" width="21.109375" customWidth="1"/>
    <col min="4" max="4" width="15.6640625" customWidth="1"/>
    <col min="5" max="5" width="20.6640625" customWidth="1"/>
    <col min="6" max="17" width="5.6640625" customWidth="1"/>
    <col min="18" max="18" width="3.109375" customWidth="1"/>
    <col min="19" max="22" width="5.6640625" customWidth="1"/>
    <col min="23" max="23" width="6.6640625" customWidth="1"/>
    <col min="24" max="24" width="3.109375" customWidth="1"/>
    <col min="25" max="36" width="5.6640625" customWidth="1"/>
    <col min="37" max="37" width="3.109375" customWidth="1"/>
    <col min="38" max="41" width="5.6640625" customWidth="1"/>
    <col min="42" max="42" width="6.6640625" customWidth="1"/>
    <col min="43" max="43" width="3.109375" customWidth="1"/>
    <col min="44" max="55" width="5.6640625" customWidth="1"/>
    <col min="56" max="56" width="3.109375" customWidth="1"/>
    <col min="57" max="60" width="5.6640625" customWidth="1"/>
    <col min="61" max="61" width="6.6640625" customWidth="1"/>
    <col min="62" max="62" width="3.109375" customWidth="1"/>
    <col min="63" max="66" width="6.6640625" customWidth="1"/>
    <col min="67" max="67" width="11.5546875" customWidth="1"/>
  </cols>
  <sheetData>
    <row r="1" spans="1:67" x14ac:dyDescent="0.25">
      <c r="A1" t="s">
        <v>132</v>
      </c>
      <c r="D1" t="s">
        <v>0</v>
      </c>
      <c r="E1" s="23" t="s">
        <v>235</v>
      </c>
      <c r="F1" s="19" t="s">
        <v>0</v>
      </c>
      <c r="G1" s="19"/>
      <c r="H1" s="71" t="str">
        <f>E1</f>
        <v>Angie Deeks</v>
      </c>
      <c r="I1" s="71"/>
      <c r="J1" s="71"/>
      <c r="K1" s="71"/>
      <c r="L1" s="71"/>
      <c r="M1" s="71"/>
      <c r="N1" s="19"/>
      <c r="O1" s="19"/>
      <c r="P1" s="33"/>
      <c r="R1" s="1"/>
      <c r="X1" s="2"/>
      <c r="Y1" t="s">
        <v>1</v>
      </c>
      <c r="AA1" s="71" t="str">
        <f>E2</f>
        <v>Krystle Lander</v>
      </c>
      <c r="AB1" s="71"/>
      <c r="AC1" s="71"/>
      <c r="AD1" s="71"/>
      <c r="AE1" s="71"/>
      <c r="AF1" s="71"/>
      <c r="AG1" s="71"/>
      <c r="AH1" s="71"/>
      <c r="AI1" s="33"/>
      <c r="AK1" s="1"/>
      <c r="AQ1" s="2"/>
      <c r="AR1" t="s">
        <v>2</v>
      </c>
      <c r="AT1" s="71">
        <f>E3</f>
        <v>0</v>
      </c>
      <c r="AU1" s="71"/>
      <c r="AV1" s="71"/>
      <c r="AW1" s="71"/>
      <c r="AX1" s="71"/>
      <c r="AY1" s="71"/>
      <c r="AZ1" s="71"/>
      <c r="BA1" s="71"/>
      <c r="BB1" s="33"/>
      <c r="BD1" s="1"/>
      <c r="BJ1" s="2"/>
      <c r="BO1" s="4">
        <f ca="1">NOW()</f>
        <v>42607.573470833333</v>
      </c>
    </row>
    <row r="2" spans="1:67" x14ac:dyDescent="0.25">
      <c r="A2" s="5" t="s">
        <v>132</v>
      </c>
      <c r="B2" s="5"/>
      <c r="D2" t="s">
        <v>1</v>
      </c>
      <c r="E2" s="23" t="s">
        <v>130</v>
      </c>
      <c r="R2" s="1"/>
      <c r="X2" s="2"/>
      <c r="AK2" s="1"/>
      <c r="AQ2" s="2"/>
      <c r="BD2" s="1"/>
      <c r="BJ2" s="2"/>
      <c r="BO2" s="6">
        <f ca="1">NOW()</f>
        <v>42607.573470833333</v>
      </c>
    </row>
    <row r="3" spans="1:67" x14ac:dyDescent="0.25">
      <c r="A3" t="s">
        <v>66</v>
      </c>
      <c r="C3" s="23" t="s">
        <v>262</v>
      </c>
      <c r="D3" t="s">
        <v>2</v>
      </c>
      <c r="R3" s="1"/>
      <c r="X3" s="2"/>
      <c r="AK3" s="1"/>
      <c r="AQ3" s="2"/>
      <c r="BD3" s="1"/>
      <c r="BJ3" s="2"/>
    </row>
    <row r="4" spans="1:67" x14ac:dyDescent="0.25">
      <c r="F4" s="70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8"/>
      <c r="S4" s="70" t="s">
        <v>4</v>
      </c>
      <c r="T4" s="70"/>
      <c r="U4" s="70"/>
      <c r="V4" s="70"/>
      <c r="W4" s="7" t="s">
        <v>46</v>
      </c>
      <c r="X4" s="2"/>
      <c r="Y4" s="70" t="s">
        <v>3</v>
      </c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8"/>
      <c r="AL4" s="70" t="s">
        <v>4</v>
      </c>
      <c r="AM4" s="70"/>
      <c r="AN4" s="70"/>
      <c r="AO4" s="70"/>
      <c r="AP4" s="7" t="s">
        <v>46</v>
      </c>
      <c r="AQ4" s="2"/>
      <c r="AR4" s="70" t="s">
        <v>3</v>
      </c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8"/>
      <c r="BE4" s="70" t="s">
        <v>4</v>
      </c>
      <c r="BF4" s="70"/>
      <c r="BG4" s="70"/>
      <c r="BH4" s="70"/>
      <c r="BI4" s="7" t="s">
        <v>46</v>
      </c>
      <c r="BJ4" s="2"/>
      <c r="BK4" s="70" t="s">
        <v>45</v>
      </c>
      <c r="BL4" s="70"/>
      <c r="BM4" s="70"/>
      <c r="BN4" s="7" t="s">
        <v>49</v>
      </c>
    </row>
    <row r="5" spans="1:67" s="7" customFormat="1" x14ac:dyDescent="0.25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15</v>
      </c>
      <c r="I5" s="7" t="s">
        <v>50</v>
      </c>
      <c r="J5" s="7" t="s">
        <v>51</v>
      </c>
      <c r="K5" s="7" t="s">
        <v>52</v>
      </c>
      <c r="L5" s="7" t="s">
        <v>19</v>
      </c>
      <c r="M5" s="7" t="s">
        <v>53</v>
      </c>
      <c r="N5" s="7" t="s">
        <v>39</v>
      </c>
      <c r="O5" s="7" t="s">
        <v>38</v>
      </c>
      <c r="P5" s="32" t="s">
        <v>10</v>
      </c>
      <c r="Q5" s="7" t="s">
        <v>23</v>
      </c>
      <c r="R5" s="8"/>
      <c r="S5" s="7" t="s">
        <v>24</v>
      </c>
      <c r="T5" s="7" t="s">
        <v>54</v>
      </c>
      <c r="U5" s="32" t="s">
        <v>10</v>
      </c>
      <c r="V5" s="7" t="s">
        <v>23</v>
      </c>
      <c r="W5" s="7" t="s">
        <v>27</v>
      </c>
      <c r="X5" s="9"/>
      <c r="Y5" s="7" t="s">
        <v>13</v>
      </c>
      <c r="Z5" s="7" t="s">
        <v>14</v>
      </c>
      <c r="AA5" s="7" t="s">
        <v>15</v>
      </c>
      <c r="AB5" s="7" t="s">
        <v>50</v>
      </c>
      <c r="AC5" s="7" t="s">
        <v>51</v>
      </c>
      <c r="AD5" s="7" t="s">
        <v>52</v>
      </c>
      <c r="AE5" s="7" t="s">
        <v>19</v>
      </c>
      <c r="AF5" s="7" t="s">
        <v>53</v>
      </c>
      <c r="AG5" s="7" t="s">
        <v>39</v>
      </c>
      <c r="AH5" s="7" t="s">
        <v>38</v>
      </c>
      <c r="AI5" s="32" t="s">
        <v>10</v>
      </c>
      <c r="AJ5" s="32" t="s">
        <v>23</v>
      </c>
      <c r="AK5" s="8"/>
      <c r="AL5" s="32" t="s">
        <v>24</v>
      </c>
      <c r="AM5" s="32" t="s">
        <v>54</v>
      </c>
      <c r="AN5" s="32" t="s">
        <v>10</v>
      </c>
      <c r="AO5" s="32" t="s">
        <v>23</v>
      </c>
      <c r="AP5" s="32" t="s">
        <v>27</v>
      </c>
      <c r="AQ5" s="9"/>
      <c r="AR5" s="7" t="s">
        <v>13</v>
      </c>
      <c r="AS5" s="7" t="s">
        <v>14</v>
      </c>
      <c r="AT5" s="7" t="s">
        <v>15</v>
      </c>
      <c r="AU5" s="7" t="s">
        <v>50</v>
      </c>
      <c r="AV5" s="7" t="s">
        <v>51</v>
      </c>
      <c r="AW5" s="7" t="s">
        <v>52</v>
      </c>
      <c r="AX5" s="7" t="s">
        <v>19</v>
      </c>
      <c r="AY5" s="7" t="s">
        <v>53</v>
      </c>
      <c r="AZ5" s="7" t="s">
        <v>39</v>
      </c>
      <c r="BA5" s="7" t="s">
        <v>38</v>
      </c>
      <c r="BB5" s="32" t="s">
        <v>10</v>
      </c>
      <c r="BC5" s="32" t="s">
        <v>23</v>
      </c>
      <c r="BD5" s="8"/>
      <c r="BE5" s="32" t="s">
        <v>24</v>
      </c>
      <c r="BF5" s="32" t="s">
        <v>54</v>
      </c>
      <c r="BG5" s="32" t="s">
        <v>10</v>
      </c>
      <c r="BH5" s="32" t="s">
        <v>23</v>
      </c>
      <c r="BI5" s="32" t="s">
        <v>27</v>
      </c>
      <c r="BJ5" s="9"/>
      <c r="BK5" s="7" t="s">
        <v>28</v>
      </c>
      <c r="BL5" s="7" t="s">
        <v>29</v>
      </c>
      <c r="BM5" s="7" t="s">
        <v>30</v>
      </c>
      <c r="BN5" s="7" t="s">
        <v>23</v>
      </c>
      <c r="BO5" s="7" t="s">
        <v>34</v>
      </c>
    </row>
    <row r="6" spans="1:67" x14ac:dyDescent="0.25">
      <c r="R6" s="1"/>
      <c r="X6" s="2"/>
      <c r="AK6" s="1"/>
      <c r="AQ6" s="2"/>
      <c r="BD6" s="1"/>
      <c r="BJ6" s="2"/>
    </row>
    <row r="7" spans="1:67" ht="14.4" x14ac:dyDescent="0.3">
      <c r="A7" s="38">
        <v>159</v>
      </c>
      <c r="B7" s="38" t="s">
        <v>182</v>
      </c>
      <c r="C7" s="38" t="s">
        <v>92</v>
      </c>
      <c r="D7" s="38" t="s">
        <v>93</v>
      </c>
      <c r="E7" s="38" t="s">
        <v>84</v>
      </c>
      <c r="F7" s="10">
        <v>5.5</v>
      </c>
      <c r="G7" s="10">
        <v>6.3</v>
      </c>
      <c r="H7" s="10">
        <v>5.5</v>
      </c>
      <c r="I7" s="10">
        <v>6.5</v>
      </c>
      <c r="J7" s="10">
        <v>5.3</v>
      </c>
      <c r="K7" s="10">
        <v>5.3</v>
      </c>
      <c r="L7" s="10">
        <v>5.8</v>
      </c>
      <c r="M7" s="34">
        <v>5</v>
      </c>
      <c r="N7" s="21">
        <f t="shared" ref="N7:N16" si="0">SUM(F7:M7)</f>
        <v>45.199999999999996</v>
      </c>
      <c r="O7" s="22">
        <f t="shared" ref="O7:O16" si="1">N7/8</f>
        <v>5.6499999999999995</v>
      </c>
      <c r="P7" s="10">
        <v>6.4</v>
      </c>
      <c r="Q7" s="11">
        <f t="shared" ref="Q7:Q16" si="2">(O7*0.9)+(P7*0.1)</f>
        <v>5.7249999999999996</v>
      </c>
      <c r="R7" s="1"/>
      <c r="S7" s="10">
        <v>5</v>
      </c>
      <c r="T7" s="10">
        <v>7.5</v>
      </c>
      <c r="U7" s="10">
        <v>7</v>
      </c>
      <c r="V7" s="18">
        <f t="shared" ref="V7:V16" si="3">(S7*0.25)+(T7*0.65)+(U7*0.1)</f>
        <v>6.8250000000000002</v>
      </c>
      <c r="W7" s="18">
        <f t="shared" ref="W7:W16" si="4">(Q7+V7)/2</f>
        <v>6.2750000000000004</v>
      </c>
      <c r="X7" s="2"/>
      <c r="Y7" s="10">
        <v>6</v>
      </c>
      <c r="Z7" s="10">
        <v>6.2</v>
      </c>
      <c r="AA7" s="10">
        <v>5.8</v>
      </c>
      <c r="AB7" s="10">
        <v>6</v>
      </c>
      <c r="AC7" s="10">
        <v>5.8</v>
      </c>
      <c r="AD7" s="10">
        <v>5.6</v>
      </c>
      <c r="AE7" s="10">
        <v>6.3</v>
      </c>
      <c r="AF7" s="10">
        <v>5.8</v>
      </c>
      <c r="AG7" s="21">
        <f t="shared" ref="AG7:AG16" si="5">SUM(Y7:AF7)</f>
        <v>47.499999999999993</v>
      </c>
      <c r="AH7" s="22">
        <f t="shared" ref="AH7:AH16" si="6">AG7/8</f>
        <v>5.9374999999999991</v>
      </c>
      <c r="AI7" s="10">
        <v>7.2</v>
      </c>
      <c r="AJ7" s="11">
        <f t="shared" ref="AJ7:AJ16" si="7">(AH7*0.9)+(AI7*0.1)</f>
        <v>6.0637499999999989</v>
      </c>
      <c r="AK7" s="1"/>
      <c r="AL7" s="10">
        <v>5.8</v>
      </c>
      <c r="AM7" s="10">
        <v>7.4</v>
      </c>
      <c r="AN7" s="10">
        <v>7.2</v>
      </c>
      <c r="AO7" s="18">
        <f t="shared" ref="AO7:AO16" si="8">(AL7*0.25)+(AM7*0.65)+(AN7*0.1)</f>
        <v>6.98</v>
      </c>
      <c r="AP7" s="18">
        <f t="shared" ref="AP7:AP16" si="9">(AJ7+AO7)/2</f>
        <v>6.5218749999999996</v>
      </c>
      <c r="AQ7" s="2"/>
      <c r="AR7" s="10"/>
      <c r="AS7" s="10"/>
      <c r="AT7" s="10"/>
      <c r="AU7" s="10"/>
      <c r="AV7" s="10"/>
      <c r="AW7" s="10"/>
      <c r="AX7" s="10"/>
      <c r="AY7" s="10"/>
      <c r="AZ7" s="21">
        <f t="shared" ref="AZ7:AZ16" si="10">SUM(AR7:AY7)</f>
        <v>0</v>
      </c>
      <c r="BA7" s="22">
        <f t="shared" ref="BA7:BA16" si="11">AZ7/8</f>
        <v>0</v>
      </c>
      <c r="BB7" s="10"/>
      <c r="BC7" s="11">
        <f t="shared" ref="BC7:BC16" si="12">(BA7*0.9)+(BB7*0.1)</f>
        <v>0</v>
      </c>
      <c r="BD7" s="1"/>
      <c r="BE7" s="10"/>
      <c r="BF7" s="10"/>
      <c r="BG7" s="10"/>
      <c r="BH7" s="18">
        <f t="shared" ref="BH7:BH16" si="13">(BE7*0.25)+(BF7*0.65)+(BG7*0.1)</f>
        <v>0</v>
      </c>
      <c r="BI7" s="18">
        <f t="shared" ref="BI7:BI16" si="14">(BC7+BH7)/2</f>
        <v>0</v>
      </c>
      <c r="BJ7" s="2"/>
      <c r="BK7" s="18">
        <f t="shared" ref="BK7:BK16" si="15">W7</f>
        <v>6.2750000000000004</v>
      </c>
      <c r="BL7" s="18">
        <f t="shared" ref="BL7:BL16" si="16">AP7</f>
        <v>6.5218749999999996</v>
      </c>
      <c r="BM7" s="18"/>
      <c r="BN7" s="18">
        <f t="shared" ref="BN7:BN16" si="17">AVERAGE(BK7:BM7)</f>
        <v>6.3984375</v>
      </c>
      <c r="BO7">
        <v>1</v>
      </c>
    </row>
    <row r="8" spans="1:67" ht="14.4" x14ac:dyDescent="0.3">
      <c r="A8" s="38">
        <v>93</v>
      </c>
      <c r="B8" s="38" t="s">
        <v>88</v>
      </c>
      <c r="C8" s="38" t="s">
        <v>89</v>
      </c>
      <c r="D8" s="38" t="s">
        <v>90</v>
      </c>
      <c r="E8" s="38" t="s">
        <v>91</v>
      </c>
      <c r="F8" s="10">
        <v>5.5</v>
      </c>
      <c r="G8" s="10">
        <v>5.5</v>
      </c>
      <c r="H8" s="10">
        <v>6</v>
      </c>
      <c r="I8" s="10">
        <v>6</v>
      </c>
      <c r="J8" s="10">
        <v>5.5</v>
      </c>
      <c r="K8" s="10">
        <v>6.5</v>
      </c>
      <c r="L8" s="10">
        <v>6</v>
      </c>
      <c r="M8" s="34">
        <v>5.8</v>
      </c>
      <c r="N8" s="21">
        <f t="shared" si="0"/>
        <v>46.8</v>
      </c>
      <c r="O8" s="22">
        <f t="shared" si="1"/>
        <v>5.85</v>
      </c>
      <c r="P8" s="10">
        <v>5.7</v>
      </c>
      <c r="Q8" s="11">
        <f t="shared" si="2"/>
        <v>5.835</v>
      </c>
      <c r="R8" s="1"/>
      <c r="S8" s="10">
        <v>4.5999999999999996</v>
      </c>
      <c r="T8" s="10">
        <v>8.3000000000000007</v>
      </c>
      <c r="U8" s="10">
        <v>5.7</v>
      </c>
      <c r="V8" s="18">
        <f t="shared" si="3"/>
        <v>7.1150000000000002</v>
      </c>
      <c r="W8" s="18">
        <f t="shared" si="4"/>
        <v>6.4749999999999996</v>
      </c>
      <c r="X8" s="2"/>
      <c r="Y8" s="10">
        <v>5.9</v>
      </c>
      <c r="Z8" s="10">
        <v>4.2</v>
      </c>
      <c r="AA8" s="10">
        <v>6</v>
      </c>
      <c r="AB8" s="10">
        <v>7.2</v>
      </c>
      <c r="AC8" s="10">
        <v>5.8</v>
      </c>
      <c r="AD8" s="10">
        <v>5.8</v>
      </c>
      <c r="AE8" s="10">
        <v>5</v>
      </c>
      <c r="AF8" s="10">
        <v>5.9</v>
      </c>
      <c r="AG8" s="21">
        <f t="shared" si="5"/>
        <v>45.8</v>
      </c>
      <c r="AH8" s="22">
        <f t="shared" si="6"/>
        <v>5.7249999999999996</v>
      </c>
      <c r="AI8" s="10">
        <v>6.2</v>
      </c>
      <c r="AJ8" s="11">
        <f t="shared" si="7"/>
        <v>5.7725</v>
      </c>
      <c r="AK8" s="1"/>
      <c r="AL8" s="10">
        <v>5.2</v>
      </c>
      <c r="AM8" s="10">
        <v>7.1</v>
      </c>
      <c r="AN8" s="10">
        <v>6.2</v>
      </c>
      <c r="AO8" s="18">
        <f t="shared" si="8"/>
        <v>6.5350000000000001</v>
      </c>
      <c r="AP8" s="18">
        <f t="shared" si="9"/>
        <v>6.1537500000000005</v>
      </c>
      <c r="AQ8" s="2"/>
      <c r="AR8" s="10"/>
      <c r="AS8" s="10"/>
      <c r="AT8" s="10"/>
      <c r="AU8" s="10"/>
      <c r="AV8" s="10"/>
      <c r="AW8" s="10"/>
      <c r="AX8" s="10"/>
      <c r="AY8" s="10"/>
      <c r="AZ8" s="21">
        <f t="shared" si="10"/>
        <v>0</v>
      </c>
      <c r="BA8" s="22">
        <f t="shared" si="11"/>
        <v>0</v>
      </c>
      <c r="BB8" s="10"/>
      <c r="BC8" s="11">
        <f t="shared" si="12"/>
        <v>0</v>
      </c>
      <c r="BD8" s="1"/>
      <c r="BE8" s="10"/>
      <c r="BF8" s="10"/>
      <c r="BG8" s="10"/>
      <c r="BH8" s="18">
        <f t="shared" si="13"/>
        <v>0</v>
      </c>
      <c r="BI8" s="18">
        <f t="shared" si="14"/>
        <v>0</v>
      </c>
      <c r="BJ8" s="2"/>
      <c r="BK8" s="18">
        <f t="shared" si="15"/>
        <v>6.4749999999999996</v>
      </c>
      <c r="BL8" s="18">
        <f t="shared" si="16"/>
        <v>6.1537500000000005</v>
      </c>
      <c r="BM8" s="18"/>
      <c r="BN8" s="18">
        <f t="shared" si="17"/>
        <v>6.3143750000000001</v>
      </c>
      <c r="BO8">
        <v>2</v>
      </c>
    </row>
    <row r="9" spans="1:67" ht="14.4" x14ac:dyDescent="0.3">
      <c r="A9" s="38">
        <v>158</v>
      </c>
      <c r="B9" s="38" t="s">
        <v>82</v>
      </c>
      <c r="C9" s="38" t="s">
        <v>83</v>
      </c>
      <c r="D9" s="38" t="s">
        <v>116</v>
      </c>
      <c r="E9" s="38" t="s">
        <v>84</v>
      </c>
      <c r="F9" s="10">
        <v>5.3</v>
      </c>
      <c r="G9" s="10">
        <v>6</v>
      </c>
      <c r="H9" s="10">
        <v>6.5</v>
      </c>
      <c r="I9" s="10">
        <v>6.5</v>
      </c>
      <c r="J9" s="10">
        <v>6</v>
      </c>
      <c r="K9" s="10">
        <v>6</v>
      </c>
      <c r="L9" s="10">
        <v>5.5</v>
      </c>
      <c r="M9" s="34">
        <v>4.5</v>
      </c>
      <c r="N9" s="21">
        <f t="shared" si="0"/>
        <v>46.3</v>
      </c>
      <c r="O9" s="22">
        <f t="shared" si="1"/>
        <v>5.7874999999999996</v>
      </c>
      <c r="P9" s="10">
        <v>4.8</v>
      </c>
      <c r="Q9" s="11">
        <f t="shared" si="2"/>
        <v>5.6887500000000006</v>
      </c>
      <c r="R9" s="1"/>
      <c r="S9" s="10">
        <v>4.8</v>
      </c>
      <c r="T9" s="10">
        <v>8</v>
      </c>
      <c r="U9" s="10">
        <v>4.3</v>
      </c>
      <c r="V9" s="18">
        <f t="shared" si="3"/>
        <v>6.83</v>
      </c>
      <c r="W9" s="18">
        <f t="shared" si="4"/>
        <v>6.2593750000000004</v>
      </c>
      <c r="X9" s="2"/>
      <c r="Y9" s="10">
        <v>5.8</v>
      </c>
      <c r="Z9" s="10">
        <v>6.3</v>
      </c>
      <c r="AA9" s="10">
        <v>6.5</v>
      </c>
      <c r="AB9" s="10">
        <v>6.5</v>
      </c>
      <c r="AC9" s="10">
        <v>5.8</v>
      </c>
      <c r="AD9" s="10">
        <v>6</v>
      </c>
      <c r="AE9" s="10">
        <v>6.5</v>
      </c>
      <c r="AF9" s="10">
        <v>4</v>
      </c>
      <c r="AG9" s="21">
        <f t="shared" si="5"/>
        <v>47.400000000000006</v>
      </c>
      <c r="AH9" s="22">
        <f t="shared" si="6"/>
        <v>5.9250000000000007</v>
      </c>
      <c r="AI9" s="10">
        <v>6.5</v>
      </c>
      <c r="AJ9" s="11">
        <f t="shared" si="7"/>
        <v>5.9825000000000008</v>
      </c>
      <c r="AK9" s="1"/>
      <c r="AL9" s="10">
        <v>6</v>
      </c>
      <c r="AM9" s="10">
        <v>7</v>
      </c>
      <c r="AN9" s="10">
        <v>6.5</v>
      </c>
      <c r="AO9" s="18">
        <f t="shared" si="8"/>
        <v>6.7</v>
      </c>
      <c r="AP9" s="18">
        <f t="shared" si="9"/>
        <v>6.3412500000000005</v>
      </c>
      <c r="AQ9" s="2"/>
      <c r="AR9" s="10"/>
      <c r="AS9" s="10"/>
      <c r="AT9" s="10"/>
      <c r="AU9" s="10"/>
      <c r="AV9" s="10"/>
      <c r="AW9" s="10"/>
      <c r="AX9" s="10"/>
      <c r="AY9" s="10"/>
      <c r="AZ9" s="21">
        <f t="shared" si="10"/>
        <v>0</v>
      </c>
      <c r="BA9" s="22">
        <f t="shared" si="11"/>
        <v>0</v>
      </c>
      <c r="BB9" s="10"/>
      <c r="BC9" s="11">
        <f t="shared" si="12"/>
        <v>0</v>
      </c>
      <c r="BD9" s="1"/>
      <c r="BE9" s="10"/>
      <c r="BF9" s="10"/>
      <c r="BG9" s="10"/>
      <c r="BH9" s="18">
        <f t="shared" si="13"/>
        <v>0</v>
      </c>
      <c r="BI9" s="18">
        <f t="shared" si="14"/>
        <v>0</v>
      </c>
      <c r="BJ9" s="2"/>
      <c r="BK9" s="18">
        <f t="shared" si="15"/>
        <v>6.2593750000000004</v>
      </c>
      <c r="BL9" s="18">
        <f t="shared" si="16"/>
        <v>6.3412500000000005</v>
      </c>
      <c r="BM9" s="18"/>
      <c r="BN9" s="18">
        <f t="shared" si="17"/>
        <v>6.3003125000000004</v>
      </c>
      <c r="BO9">
        <v>3</v>
      </c>
    </row>
    <row r="10" spans="1:67" ht="14.4" x14ac:dyDescent="0.3">
      <c r="A10" s="38">
        <v>128</v>
      </c>
      <c r="B10" s="38" t="s">
        <v>127</v>
      </c>
      <c r="C10" s="38" t="s">
        <v>72</v>
      </c>
      <c r="D10" s="38" t="s">
        <v>73</v>
      </c>
      <c r="E10" s="38" t="s">
        <v>180</v>
      </c>
      <c r="F10" s="10">
        <v>6.8</v>
      </c>
      <c r="G10" s="10">
        <v>5.5</v>
      </c>
      <c r="H10" s="10">
        <v>5.5</v>
      </c>
      <c r="I10" s="10">
        <v>6</v>
      </c>
      <c r="J10" s="10">
        <v>5.3</v>
      </c>
      <c r="K10" s="10">
        <v>5.5</v>
      </c>
      <c r="L10" s="10">
        <v>5.5</v>
      </c>
      <c r="M10" s="34">
        <v>4.5</v>
      </c>
      <c r="N10" s="21">
        <f t="shared" si="0"/>
        <v>44.6</v>
      </c>
      <c r="O10" s="22">
        <f t="shared" si="1"/>
        <v>5.5750000000000002</v>
      </c>
      <c r="P10" s="10">
        <v>5.9</v>
      </c>
      <c r="Q10" s="11">
        <f t="shared" si="2"/>
        <v>5.6074999999999999</v>
      </c>
      <c r="R10" s="1"/>
      <c r="S10" s="10">
        <v>4.7</v>
      </c>
      <c r="T10" s="10">
        <v>7</v>
      </c>
      <c r="U10" s="10">
        <v>5.9</v>
      </c>
      <c r="V10" s="18">
        <f t="shared" si="3"/>
        <v>6.3149999999999995</v>
      </c>
      <c r="W10" s="18">
        <f t="shared" si="4"/>
        <v>5.9612499999999997</v>
      </c>
      <c r="X10" s="2"/>
      <c r="Y10" s="10">
        <v>7.7</v>
      </c>
      <c r="Z10" s="10">
        <v>5</v>
      </c>
      <c r="AA10" s="10">
        <v>5.8</v>
      </c>
      <c r="AB10" s="10">
        <v>5.5</v>
      </c>
      <c r="AC10" s="10">
        <v>5.3</v>
      </c>
      <c r="AD10" s="10">
        <v>5.3</v>
      </c>
      <c r="AE10" s="10">
        <v>5.5</v>
      </c>
      <c r="AF10" s="10">
        <v>5</v>
      </c>
      <c r="AG10" s="21">
        <f t="shared" si="5"/>
        <v>45.1</v>
      </c>
      <c r="AH10" s="22">
        <f t="shared" si="6"/>
        <v>5.6375000000000002</v>
      </c>
      <c r="AI10" s="10">
        <v>6.8</v>
      </c>
      <c r="AJ10" s="11">
        <f t="shared" si="7"/>
        <v>5.7537500000000001</v>
      </c>
      <c r="AK10" s="1"/>
      <c r="AL10" s="10">
        <v>5.6</v>
      </c>
      <c r="AM10" s="10">
        <v>6.9</v>
      </c>
      <c r="AN10" s="10">
        <v>6.8</v>
      </c>
      <c r="AO10" s="18">
        <f t="shared" si="8"/>
        <v>6.5649999999999995</v>
      </c>
      <c r="AP10" s="18">
        <f t="shared" si="9"/>
        <v>6.1593749999999998</v>
      </c>
      <c r="AQ10" s="2"/>
      <c r="AR10" s="10"/>
      <c r="AS10" s="10"/>
      <c r="AT10" s="10"/>
      <c r="AU10" s="10"/>
      <c r="AV10" s="10"/>
      <c r="AW10" s="10"/>
      <c r="AX10" s="10"/>
      <c r="AY10" s="10"/>
      <c r="AZ10" s="21">
        <f t="shared" si="10"/>
        <v>0</v>
      </c>
      <c r="BA10" s="22">
        <f t="shared" si="11"/>
        <v>0</v>
      </c>
      <c r="BB10" s="10"/>
      <c r="BC10" s="11">
        <f t="shared" si="12"/>
        <v>0</v>
      </c>
      <c r="BD10" s="1"/>
      <c r="BE10" s="10"/>
      <c r="BF10" s="10"/>
      <c r="BG10" s="10"/>
      <c r="BH10" s="18">
        <f t="shared" si="13"/>
        <v>0</v>
      </c>
      <c r="BI10" s="18">
        <f t="shared" si="14"/>
        <v>0</v>
      </c>
      <c r="BJ10" s="2"/>
      <c r="BK10" s="18">
        <f t="shared" si="15"/>
        <v>5.9612499999999997</v>
      </c>
      <c r="BL10" s="18">
        <f t="shared" si="16"/>
        <v>6.1593749999999998</v>
      </c>
      <c r="BM10" s="18"/>
      <c r="BN10" s="18">
        <f t="shared" si="17"/>
        <v>6.0603125000000002</v>
      </c>
      <c r="BO10">
        <v>4</v>
      </c>
    </row>
    <row r="11" spans="1:67" ht="14.4" x14ac:dyDescent="0.3">
      <c r="A11" s="42">
        <v>153</v>
      </c>
      <c r="B11" s="42" t="s">
        <v>118</v>
      </c>
      <c r="C11" s="42" t="s">
        <v>137</v>
      </c>
      <c r="D11" s="42" t="s">
        <v>142</v>
      </c>
      <c r="E11" s="42" t="s">
        <v>79</v>
      </c>
      <c r="F11" s="10">
        <v>5</v>
      </c>
      <c r="G11" s="10">
        <v>6</v>
      </c>
      <c r="H11" s="10">
        <v>5.5</v>
      </c>
      <c r="I11" s="10">
        <v>6</v>
      </c>
      <c r="J11" s="10">
        <v>6</v>
      </c>
      <c r="K11" s="10">
        <v>6</v>
      </c>
      <c r="L11" s="10">
        <v>5.8</v>
      </c>
      <c r="M11" s="34">
        <v>4</v>
      </c>
      <c r="N11" s="21">
        <f t="shared" si="0"/>
        <v>44.3</v>
      </c>
      <c r="O11" s="22">
        <f t="shared" si="1"/>
        <v>5.5374999999999996</v>
      </c>
      <c r="P11" s="10">
        <v>6.6</v>
      </c>
      <c r="Q11" s="11">
        <f t="shared" si="2"/>
        <v>5.6437499999999998</v>
      </c>
      <c r="R11" s="1"/>
      <c r="S11" s="10">
        <v>4.5</v>
      </c>
      <c r="T11" s="10">
        <v>7</v>
      </c>
      <c r="U11" s="10">
        <v>6.4</v>
      </c>
      <c r="V11" s="18">
        <f t="shared" si="3"/>
        <v>6.3149999999999995</v>
      </c>
      <c r="W11" s="18">
        <f t="shared" si="4"/>
        <v>5.9793749999999992</v>
      </c>
      <c r="X11" s="2"/>
      <c r="Y11" s="10">
        <v>5.2</v>
      </c>
      <c r="Z11" s="10">
        <v>6</v>
      </c>
      <c r="AA11" s="10">
        <v>5.5</v>
      </c>
      <c r="AB11" s="10">
        <v>7</v>
      </c>
      <c r="AC11" s="10">
        <v>5.5</v>
      </c>
      <c r="AD11" s="10">
        <v>5.5</v>
      </c>
      <c r="AE11" s="10">
        <v>5</v>
      </c>
      <c r="AF11" s="10">
        <v>5</v>
      </c>
      <c r="AG11" s="21">
        <f t="shared" si="5"/>
        <v>44.7</v>
      </c>
      <c r="AH11" s="22">
        <f t="shared" si="6"/>
        <v>5.5875000000000004</v>
      </c>
      <c r="AI11" s="10">
        <v>6.3</v>
      </c>
      <c r="AJ11" s="11">
        <f t="shared" si="7"/>
        <v>5.6587500000000004</v>
      </c>
      <c r="AK11" s="1"/>
      <c r="AL11" s="10">
        <v>4.9000000000000004</v>
      </c>
      <c r="AM11" s="10">
        <v>6.5</v>
      </c>
      <c r="AN11" s="10">
        <v>6.3</v>
      </c>
      <c r="AO11" s="18">
        <f t="shared" si="8"/>
        <v>6.080000000000001</v>
      </c>
      <c r="AP11" s="18">
        <f t="shared" si="9"/>
        <v>5.8693750000000007</v>
      </c>
      <c r="AQ11" s="2"/>
      <c r="AR11" s="10"/>
      <c r="AS11" s="10"/>
      <c r="AT11" s="10"/>
      <c r="AU11" s="10"/>
      <c r="AV11" s="10"/>
      <c r="AW11" s="10"/>
      <c r="AX11" s="10"/>
      <c r="AY11" s="10"/>
      <c r="AZ11" s="21">
        <f t="shared" si="10"/>
        <v>0</v>
      </c>
      <c r="BA11" s="22">
        <f t="shared" si="11"/>
        <v>0</v>
      </c>
      <c r="BB11" s="10"/>
      <c r="BC11" s="11">
        <f t="shared" si="12"/>
        <v>0</v>
      </c>
      <c r="BD11" s="1"/>
      <c r="BE11" s="10"/>
      <c r="BF11" s="10"/>
      <c r="BG11" s="10"/>
      <c r="BH11" s="18">
        <f t="shared" si="13"/>
        <v>0</v>
      </c>
      <c r="BI11" s="18">
        <f t="shared" si="14"/>
        <v>0</v>
      </c>
      <c r="BJ11" s="2"/>
      <c r="BK11" s="18">
        <f t="shared" si="15"/>
        <v>5.9793749999999992</v>
      </c>
      <c r="BL11" s="18">
        <f t="shared" si="16"/>
        <v>5.8693750000000007</v>
      </c>
      <c r="BM11" s="18"/>
      <c r="BN11" s="18">
        <f t="shared" si="17"/>
        <v>5.9243749999999995</v>
      </c>
      <c r="BO11">
        <v>5</v>
      </c>
    </row>
    <row r="12" spans="1:67" ht="14.4" x14ac:dyDescent="0.3">
      <c r="A12" s="38">
        <v>149</v>
      </c>
      <c r="B12" s="38" t="s">
        <v>78</v>
      </c>
      <c r="C12" s="38" t="s">
        <v>159</v>
      </c>
      <c r="D12" s="38" t="s">
        <v>165</v>
      </c>
      <c r="E12" s="38" t="s">
        <v>79</v>
      </c>
      <c r="F12" s="10">
        <v>4.5</v>
      </c>
      <c r="G12" s="10">
        <v>5.5</v>
      </c>
      <c r="H12" s="10">
        <v>5.8</v>
      </c>
      <c r="I12" s="10">
        <v>5.5</v>
      </c>
      <c r="J12" s="10">
        <v>5.5</v>
      </c>
      <c r="K12" s="10">
        <v>5.5</v>
      </c>
      <c r="L12" s="10">
        <v>5.5</v>
      </c>
      <c r="M12" s="34">
        <v>4.5</v>
      </c>
      <c r="N12" s="21">
        <f t="shared" si="0"/>
        <v>42.3</v>
      </c>
      <c r="O12" s="22">
        <f t="shared" si="1"/>
        <v>5.2874999999999996</v>
      </c>
      <c r="P12" s="10">
        <v>6.4</v>
      </c>
      <c r="Q12" s="11">
        <f t="shared" si="2"/>
        <v>5.3987499999999997</v>
      </c>
      <c r="R12" s="1"/>
      <c r="S12" s="10">
        <v>4.8</v>
      </c>
      <c r="T12" s="10">
        <v>6.5</v>
      </c>
      <c r="U12" s="10">
        <v>6.3</v>
      </c>
      <c r="V12" s="18">
        <f t="shared" si="3"/>
        <v>6.0550000000000006</v>
      </c>
      <c r="W12" s="18">
        <f t="shared" si="4"/>
        <v>5.7268749999999997</v>
      </c>
      <c r="X12" s="2"/>
      <c r="Y12" s="10">
        <v>4.9000000000000004</v>
      </c>
      <c r="Z12" s="10">
        <v>4.9000000000000004</v>
      </c>
      <c r="AA12" s="10">
        <v>6</v>
      </c>
      <c r="AB12" s="10">
        <v>6</v>
      </c>
      <c r="AC12" s="10">
        <v>5.3</v>
      </c>
      <c r="AD12" s="10">
        <v>5.5</v>
      </c>
      <c r="AE12" s="10">
        <v>5.8</v>
      </c>
      <c r="AF12" s="10">
        <v>5.8</v>
      </c>
      <c r="AG12" s="21">
        <f t="shared" si="5"/>
        <v>44.199999999999996</v>
      </c>
      <c r="AH12" s="22">
        <f t="shared" si="6"/>
        <v>5.5249999999999995</v>
      </c>
      <c r="AI12" s="10">
        <v>7.5</v>
      </c>
      <c r="AJ12" s="11">
        <f t="shared" si="7"/>
        <v>5.7224999999999993</v>
      </c>
      <c r="AK12" s="1"/>
      <c r="AL12" s="10">
        <v>5.2</v>
      </c>
      <c r="AM12" s="10">
        <v>7</v>
      </c>
      <c r="AN12" s="10">
        <v>5.9</v>
      </c>
      <c r="AO12" s="18">
        <f t="shared" si="8"/>
        <v>6.4399999999999995</v>
      </c>
      <c r="AP12" s="18">
        <f t="shared" si="9"/>
        <v>6.0812499999999989</v>
      </c>
      <c r="AQ12" s="2"/>
      <c r="AR12" s="10"/>
      <c r="AS12" s="10"/>
      <c r="AT12" s="10"/>
      <c r="AU12" s="10"/>
      <c r="AV12" s="10"/>
      <c r="AW12" s="10"/>
      <c r="AX12" s="10"/>
      <c r="AY12" s="10"/>
      <c r="AZ12" s="21">
        <f t="shared" si="10"/>
        <v>0</v>
      </c>
      <c r="BA12" s="22">
        <f t="shared" si="11"/>
        <v>0</v>
      </c>
      <c r="BB12" s="10"/>
      <c r="BC12" s="11">
        <f t="shared" si="12"/>
        <v>0</v>
      </c>
      <c r="BD12" s="1"/>
      <c r="BE12" s="10"/>
      <c r="BF12" s="10"/>
      <c r="BG12" s="10"/>
      <c r="BH12" s="18">
        <f t="shared" si="13"/>
        <v>0</v>
      </c>
      <c r="BI12" s="18">
        <f t="shared" si="14"/>
        <v>0</v>
      </c>
      <c r="BJ12" s="2"/>
      <c r="BK12" s="18">
        <f t="shared" si="15"/>
        <v>5.7268749999999997</v>
      </c>
      <c r="BL12" s="18">
        <f t="shared" si="16"/>
        <v>6.0812499999999989</v>
      </c>
      <c r="BM12" s="18"/>
      <c r="BN12" s="18">
        <f t="shared" si="17"/>
        <v>5.9040624999999993</v>
      </c>
      <c r="BO12">
        <v>6</v>
      </c>
    </row>
    <row r="13" spans="1:67" ht="14.4" x14ac:dyDescent="0.3">
      <c r="A13" s="38">
        <v>126</v>
      </c>
      <c r="B13" s="38" t="s">
        <v>85</v>
      </c>
      <c r="C13" s="38" t="s">
        <v>72</v>
      </c>
      <c r="D13" s="38" t="s">
        <v>73</v>
      </c>
      <c r="E13" s="38" t="s">
        <v>180</v>
      </c>
      <c r="F13" s="10">
        <v>6.8</v>
      </c>
      <c r="G13" s="10">
        <v>6</v>
      </c>
      <c r="H13" s="10">
        <v>6.3</v>
      </c>
      <c r="I13" s="10">
        <v>6</v>
      </c>
      <c r="J13" s="10">
        <v>5</v>
      </c>
      <c r="K13" s="10">
        <v>5.5</v>
      </c>
      <c r="L13" s="10">
        <v>5.5</v>
      </c>
      <c r="M13" s="34">
        <v>4</v>
      </c>
      <c r="N13" s="21">
        <f t="shared" si="0"/>
        <v>45.1</v>
      </c>
      <c r="O13" s="22">
        <f t="shared" si="1"/>
        <v>5.6375000000000002</v>
      </c>
      <c r="P13" s="10">
        <v>5.9</v>
      </c>
      <c r="Q13" s="11">
        <f t="shared" si="2"/>
        <v>5.6637500000000003</v>
      </c>
      <c r="R13" s="1"/>
      <c r="S13" s="10">
        <v>4.4000000000000004</v>
      </c>
      <c r="T13" s="10">
        <v>7.5</v>
      </c>
      <c r="U13" s="10">
        <v>5.9</v>
      </c>
      <c r="V13" s="18">
        <f t="shared" si="3"/>
        <v>6.5649999999999995</v>
      </c>
      <c r="W13" s="18">
        <f t="shared" si="4"/>
        <v>6.1143749999999999</v>
      </c>
      <c r="X13" s="2"/>
      <c r="Y13" s="10">
        <v>7.5</v>
      </c>
      <c r="Z13" s="10">
        <v>4.8</v>
      </c>
      <c r="AA13" s="10">
        <v>5.9</v>
      </c>
      <c r="AB13" s="10">
        <v>6.5</v>
      </c>
      <c r="AC13" s="10">
        <v>5.4</v>
      </c>
      <c r="AD13" s="10">
        <v>5.4</v>
      </c>
      <c r="AE13" s="10">
        <v>5</v>
      </c>
      <c r="AF13" s="10">
        <v>4</v>
      </c>
      <c r="AG13" s="21">
        <f t="shared" si="5"/>
        <v>44.5</v>
      </c>
      <c r="AH13" s="22">
        <f t="shared" si="6"/>
        <v>5.5625</v>
      </c>
      <c r="AI13" s="10">
        <v>6.8</v>
      </c>
      <c r="AJ13" s="11">
        <f t="shared" si="7"/>
        <v>5.6862500000000002</v>
      </c>
      <c r="AK13" s="1"/>
      <c r="AL13" s="10">
        <v>4.7</v>
      </c>
      <c r="AM13" s="10">
        <v>5.8</v>
      </c>
      <c r="AN13" s="10">
        <v>6.8</v>
      </c>
      <c r="AO13" s="18">
        <f t="shared" si="8"/>
        <v>5.625</v>
      </c>
      <c r="AP13" s="18">
        <f t="shared" si="9"/>
        <v>5.6556250000000006</v>
      </c>
      <c r="AQ13" s="2"/>
      <c r="AR13" s="10"/>
      <c r="AS13" s="10"/>
      <c r="AT13" s="10"/>
      <c r="AU13" s="10"/>
      <c r="AV13" s="10"/>
      <c r="AW13" s="10"/>
      <c r="AX13" s="10"/>
      <c r="AY13" s="10"/>
      <c r="AZ13" s="21">
        <f t="shared" si="10"/>
        <v>0</v>
      </c>
      <c r="BA13" s="22">
        <f t="shared" si="11"/>
        <v>0</v>
      </c>
      <c r="BB13" s="10"/>
      <c r="BC13" s="11">
        <f t="shared" si="12"/>
        <v>0</v>
      </c>
      <c r="BD13" s="1"/>
      <c r="BE13" s="10"/>
      <c r="BF13" s="10"/>
      <c r="BG13" s="10"/>
      <c r="BH13" s="18">
        <f t="shared" si="13"/>
        <v>0</v>
      </c>
      <c r="BI13" s="18">
        <f t="shared" si="14"/>
        <v>0</v>
      </c>
      <c r="BJ13" s="2"/>
      <c r="BK13" s="18">
        <f t="shared" si="15"/>
        <v>6.1143749999999999</v>
      </c>
      <c r="BL13" s="18">
        <f t="shared" si="16"/>
        <v>5.6556250000000006</v>
      </c>
      <c r="BM13" s="18"/>
      <c r="BN13" s="18">
        <f t="shared" si="17"/>
        <v>5.8849999999999998</v>
      </c>
    </row>
    <row r="14" spans="1:67" ht="14.4" x14ac:dyDescent="0.3">
      <c r="A14" s="39">
        <v>97</v>
      </c>
      <c r="B14" s="38" t="s">
        <v>74</v>
      </c>
      <c r="C14" s="42" t="s">
        <v>75</v>
      </c>
      <c r="D14" s="38" t="s">
        <v>76</v>
      </c>
      <c r="E14" s="38" t="s">
        <v>77</v>
      </c>
      <c r="F14" s="10">
        <v>4.5</v>
      </c>
      <c r="G14" s="10">
        <v>4.5</v>
      </c>
      <c r="H14" s="10">
        <v>5</v>
      </c>
      <c r="I14" s="10">
        <v>6</v>
      </c>
      <c r="J14" s="10">
        <v>4</v>
      </c>
      <c r="K14" s="10">
        <v>5.2</v>
      </c>
      <c r="L14" s="10">
        <v>5</v>
      </c>
      <c r="M14" s="34">
        <v>4.5</v>
      </c>
      <c r="N14" s="21">
        <f t="shared" si="0"/>
        <v>38.700000000000003</v>
      </c>
      <c r="O14" s="22">
        <f t="shared" si="1"/>
        <v>4.8375000000000004</v>
      </c>
      <c r="P14" s="10">
        <v>5.5</v>
      </c>
      <c r="Q14" s="11">
        <f t="shared" si="2"/>
        <v>4.9037500000000005</v>
      </c>
      <c r="R14" s="1"/>
      <c r="S14" s="10">
        <v>4.9000000000000004</v>
      </c>
      <c r="T14" s="10">
        <v>7.3</v>
      </c>
      <c r="U14" s="10">
        <v>5</v>
      </c>
      <c r="V14" s="18">
        <f t="shared" si="3"/>
        <v>6.4700000000000006</v>
      </c>
      <c r="W14" s="18">
        <f t="shared" si="4"/>
        <v>5.6868750000000006</v>
      </c>
      <c r="X14" s="2"/>
      <c r="Y14" s="10">
        <v>0</v>
      </c>
      <c r="Z14" s="10">
        <v>4</v>
      </c>
      <c r="AA14" s="10">
        <v>5</v>
      </c>
      <c r="AB14" s="10">
        <v>4.8</v>
      </c>
      <c r="AC14" s="10">
        <v>5.2</v>
      </c>
      <c r="AD14" s="10">
        <v>5.2</v>
      </c>
      <c r="AE14" s="10">
        <v>4.8</v>
      </c>
      <c r="AF14" s="10">
        <v>4.9000000000000004</v>
      </c>
      <c r="AG14" s="21">
        <f t="shared" si="5"/>
        <v>33.9</v>
      </c>
      <c r="AH14" s="22">
        <f t="shared" si="6"/>
        <v>4.2374999999999998</v>
      </c>
      <c r="AI14" s="10">
        <v>6.2</v>
      </c>
      <c r="AJ14" s="11">
        <f t="shared" si="7"/>
        <v>4.4337499999999999</v>
      </c>
      <c r="AK14" s="1"/>
      <c r="AL14" s="10">
        <v>5.4</v>
      </c>
      <c r="AM14" s="10">
        <v>7.4</v>
      </c>
      <c r="AN14" s="10">
        <v>6</v>
      </c>
      <c r="AO14" s="18">
        <f t="shared" si="8"/>
        <v>6.76</v>
      </c>
      <c r="AP14" s="18">
        <f t="shared" si="9"/>
        <v>5.5968749999999998</v>
      </c>
      <c r="AQ14" s="2"/>
      <c r="AR14" s="10"/>
      <c r="AS14" s="10"/>
      <c r="AT14" s="10"/>
      <c r="AU14" s="10"/>
      <c r="AV14" s="10"/>
      <c r="AW14" s="10"/>
      <c r="AX14" s="10"/>
      <c r="AY14" s="10"/>
      <c r="AZ14" s="21">
        <f t="shared" si="10"/>
        <v>0</v>
      </c>
      <c r="BA14" s="22">
        <f t="shared" si="11"/>
        <v>0</v>
      </c>
      <c r="BB14" s="10"/>
      <c r="BC14" s="11">
        <f t="shared" si="12"/>
        <v>0</v>
      </c>
      <c r="BD14" s="1"/>
      <c r="BE14" s="10"/>
      <c r="BF14" s="10"/>
      <c r="BG14" s="10"/>
      <c r="BH14" s="18">
        <f t="shared" si="13"/>
        <v>0</v>
      </c>
      <c r="BI14" s="18">
        <f t="shared" si="14"/>
        <v>0</v>
      </c>
      <c r="BJ14" s="2"/>
      <c r="BK14" s="18">
        <f t="shared" si="15"/>
        <v>5.6868750000000006</v>
      </c>
      <c r="BL14" s="18">
        <f t="shared" si="16"/>
        <v>5.5968749999999998</v>
      </c>
      <c r="BM14" s="18"/>
      <c r="BN14" s="18">
        <f t="shared" si="17"/>
        <v>5.6418750000000006</v>
      </c>
    </row>
    <row r="15" spans="1:67" ht="14.4" x14ac:dyDescent="0.3">
      <c r="A15" s="42">
        <v>96</v>
      </c>
      <c r="B15" s="42" t="s">
        <v>181</v>
      </c>
      <c r="C15" s="42" t="s">
        <v>75</v>
      </c>
      <c r="D15" s="42" t="s">
        <v>76</v>
      </c>
      <c r="E15" s="42" t="s">
        <v>77</v>
      </c>
      <c r="F15" s="10">
        <v>5.2</v>
      </c>
      <c r="G15" s="10">
        <v>6</v>
      </c>
      <c r="H15" s="10">
        <v>6.5</v>
      </c>
      <c r="I15" s="10">
        <v>6.5</v>
      </c>
      <c r="J15" s="10">
        <v>4.8</v>
      </c>
      <c r="K15" s="10">
        <v>5.5</v>
      </c>
      <c r="L15" s="10">
        <v>4</v>
      </c>
      <c r="M15" s="34">
        <v>4</v>
      </c>
      <c r="N15" s="21">
        <f t="shared" si="0"/>
        <v>42.5</v>
      </c>
      <c r="O15" s="22">
        <f t="shared" si="1"/>
        <v>5.3125</v>
      </c>
      <c r="P15" s="10">
        <v>5</v>
      </c>
      <c r="Q15" s="11">
        <f t="shared" si="2"/>
        <v>5.28125</v>
      </c>
      <c r="R15" s="1"/>
      <c r="S15" s="10">
        <v>4.3</v>
      </c>
      <c r="T15" s="10">
        <v>6.6</v>
      </c>
      <c r="U15" s="10">
        <v>5</v>
      </c>
      <c r="V15" s="18">
        <f t="shared" si="3"/>
        <v>5.8650000000000002</v>
      </c>
      <c r="W15" s="18">
        <f t="shared" si="4"/>
        <v>5.5731250000000001</v>
      </c>
      <c r="X15" s="2"/>
      <c r="Y15" s="10">
        <v>6.3</v>
      </c>
      <c r="Z15" s="10">
        <v>5.5</v>
      </c>
      <c r="AA15" s="10">
        <v>5.4</v>
      </c>
      <c r="AB15" s="10">
        <v>6</v>
      </c>
      <c r="AC15" s="10">
        <v>4.9000000000000004</v>
      </c>
      <c r="AD15" s="10">
        <v>5.2</v>
      </c>
      <c r="AE15" s="10">
        <v>5</v>
      </c>
      <c r="AF15" s="10">
        <v>0</v>
      </c>
      <c r="AG15" s="21">
        <f t="shared" si="5"/>
        <v>38.300000000000004</v>
      </c>
      <c r="AH15" s="22">
        <f t="shared" si="6"/>
        <v>4.7875000000000005</v>
      </c>
      <c r="AI15" s="10">
        <v>6</v>
      </c>
      <c r="AJ15" s="11">
        <f t="shared" si="7"/>
        <v>4.9087500000000013</v>
      </c>
      <c r="AK15" s="1"/>
      <c r="AL15" s="10">
        <v>5.2</v>
      </c>
      <c r="AM15" s="10">
        <v>5.9</v>
      </c>
      <c r="AN15" s="10">
        <v>6</v>
      </c>
      <c r="AO15" s="18">
        <f t="shared" si="8"/>
        <v>5.7350000000000012</v>
      </c>
      <c r="AP15" s="18">
        <f t="shared" si="9"/>
        <v>5.3218750000000012</v>
      </c>
      <c r="AQ15" s="2"/>
      <c r="AR15" s="10"/>
      <c r="AS15" s="10"/>
      <c r="AT15" s="10"/>
      <c r="AU15" s="10"/>
      <c r="AV15" s="10"/>
      <c r="AW15" s="10"/>
      <c r="AX15" s="10"/>
      <c r="AY15" s="10"/>
      <c r="AZ15" s="21">
        <f t="shared" si="10"/>
        <v>0</v>
      </c>
      <c r="BA15" s="22">
        <f t="shared" si="11"/>
        <v>0</v>
      </c>
      <c r="BB15" s="10"/>
      <c r="BC15" s="11">
        <f t="shared" si="12"/>
        <v>0</v>
      </c>
      <c r="BD15" s="1"/>
      <c r="BE15" s="10"/>
      <c r="BF15" s="10"/>
      <c r="BG15" s="10"/>
      <c r="BH15" s="18">
        <f t="shared" si="13"/>
        <v>0</v>
      </c>
      <c r="BI15" s="18">
        <f t="shared" si="14"/>
        <v>0</v>
      </c>
      <c r="BJ15" s="2"/>
      <c r="BK15" s="18">
        <f t="shared" si="15"/>
        <v>5.5731250000000001</v>
      </c>
      <c r="BL15" s="18">
        <f t="shared" si="16"/>
        <v>5.3218750000000012</v>
      </c>
      <c r="BM15" s="18"/>
      <c r="BN15" s="18">
        <f t="shared" si="17"/>
        <v>5.4475000000000007</v>
      </c>
    </row>
    <row r="16" spans="1:67" ht="14.4" x14ac:dyDescent="0.3">
      <c r="A16" s="38">
        <v>74</v>
      </c>
      <c r="B16" s="38" t="s">
        <v>80</v>
      </c>
      <c r="C16" s="38" t="s">
        <v>136</v>
      </c>
      <c r="D16" s="38" t="s">
        <v>183</v>
      </c>
      <c r="E16" s="38" t="s">
        <v>81</v>
      </c>
      <c r="F16" s="10">
        <v>0</v>
      </c>
      <c r="G16" s="10">
        <v>5</v>
      </c>
      <c r="H16" s="10">
        <v>6.5</v>
      </c>
      <c r="I16" s="10">
        <v>6</v>
      </c>
      <c r="J16" s="10">
        <v>5.5</v>
      </c>
      <c r="K16" s="10">
        <v>5.5</v>
      </c>
      <c r="L16" s="10">
        <v>6</v>
      </c>
      <c r="M16" s="34">
        <v>4.5</v>
      </c>
      <c r="N16" s="21">
        <f t="shared" si="0"/>
        <v>39</v>
      </c>
      <c r="O16" s="22">
        <f t="shared" si="1"/>
        <v>4.875</v>
      </c>
      <c r="P16" s="10">
        <v>2.2999999999999998</v>
      </c>
      <c r="Q16" s="11">
        <f t="shared" si="2"/>
        <v>4.6174999999999997</v>
      </c>
      <c r="R16" s="1"/>
      <c r="S16" s="10">
        <v>3.8</v>
      </c>
      <c r="T16" s="10">
        <v>5.7</v>
      </c>
      <c r="U16" s="10">
        <v>2.2999999999999998</v>
      </c>
      <c r="V16" s="18">
        <f t="shared" si="3"/>
        <v>4.8849999999999998</v>
      </c>
      <c r="W16" s="18">
        <f t="shared" si="4"/>
        <v>4.7512499999999998</v>
      </c>
      <c r="X16" s="2"/>
      <c r="Y16" s="10">
        <v>0</v>
      </c>
      <c r="Z16" s="10">
        <v>5.2</v>
      </c>
      <c r="AA16" s="10">
        <v>5.8</v>
      </c>
      <c r="AB16" s="10">
        <v>7</v>
      </c>
      <c r="AC16" s="10">
        <v>6.2</v>
      </c>
      <c r="AD16" s="10">
        <v>6.2</v>
      </c>
      <c r="AE16" s="10">
        <v>6</v>
      </c>
      <c r="AF16" s="10">
        <v>5</v>
      </c>
      <c r="AG16" s="21">
        <f t="shared" si="5"/>
        <v>41.4</v>
      </c>
      <c r="AH16" s="22">
        <f t="shared" si="6"/>
        <v>5.1749999999999998</v>
      </c>
      <c r="AI16" s="10">
        <v>3.5</v>
      </c>
      <c r="AJ16" s="11">
        <f t="shared" si="7"/>
        <v>5.0074999999999994</v>
      </c>
      <c r="AK16" s="1"/>
      <c r="AL16" s="10">
        <v>3.2</v>
      </c>
      <c r="AM16" s="10">
        <v>4.2</v>
      </c>
      <c r="AN16" s="10">
        <v>4</v>
      </c>
      <c r="AO16" s="18">
        <f t="shared" si="8"/>
        <v>3.93</v>
      </c>
      <c r="AP16" s="18">
        <f t="shared" si="9"/>
        <v>4.46875</v>
      </c>
      <c r="AQ16" s="2"/>
      <c r="AR16" s="10"/>
      <c r="AS16" s="10"/>
      <c r="AT16" s="10"/>
      <c r="AU16" s="10"/>
      <c r="AV16" s="10"/>
      <c r="AW16" s="10"/>
      <c r="AX16" s="10"/>
      <c r="AY16" s="10"/>
      <c r="AZ16" s="21">
        <f t="shared" si="10"/>
        <v>0</v>
      </c>
      <c r="BA16" s="22">
        <f t="shared" si="11"/>
        <v>0</v>
      </c>
      <c r="BB16" s="10"/>
      <c r="BC16" s="11">
        <f t="shared" si="12"/>
        <v>0</v>
      </c>
      <c r="BD16" s="1"/>
      <c r="BE16" s="10"/>
      <c r="BF16" s="10"/>
      <c r="BG16" s="10"/>
      <c r="BH16" s="18">
        <f t="shared" si="13"/>
        <v>0</v>
      </c>
      <c r="BI16" s="18">
        <f t="shared" si="14"/>
        <v>0</v>
      </c>
      <c r="BJ16" s="2"/>
      <c r="BK16" s="18">
        <f t="shared" si="15"/>
        <v>4.7512499999999998</v>
      </c>
      <c r="BL16" s="18">
        <f t="shared" si="16"/>
        <v>4.46875</v>
      </c>
      <c r="BM16" s="18"/>
      <c r="BN16" s="18">
        <f t="shared" si="17"/>
        <v>4.6099999999999994</v>
      </c>
    </row>
  </sheetData>
  <sortState ref="A7:BO16">
    <sortCondition descending="1" ref="BN7:BN16"/>
  </sortState>
  <mergeCells count="10">
    <mergeCell ref="BE4:BH4"/>
    <mergeCell ref="BK4:BM4"/>
    <mergeCell ref="H1:M1"/>
    <mergeCell ref="AA1:AH1"/>
    <mergeCell ref="AT1:BA1"/>
    <mergeCell ref="F4:Q4"/>
    <mergeCell ref="S4:V4"/>
    <mergeCell ref="Y4:AJ4"/>
    <mergeCell ref="AL4:AO4"/>
    <mergeCell ref="AR4:BC4"/>
  </mergeCells>
  <pageMargins left="0.75" right="0.75" top="1" bottom="1" header="0.5" footer="0.5"/>
  <pageSetup paperSize="9" orientation="landscape" horizontalDpi="4294967293" verticalDpi="300" r:id="rId1"/>
  <headerFooter alignWithMargins="0">
    <oddFooter>&amp;L&amp;A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7"/>
  <sheetViews>
    <sheetView workbookViewId="0">
      <selection activeCell="C4" sqref="C4"/>
    </sheetView>
  </sheetViews>
  <sheetFormatPr defaultRowHeight="13.2" x14ac:dyDescent="0.25"/>
  <cols>
    <col min="1" max="1" width="5.6640625" customWidth="1"/>
    <col min="2" max="2" width="16.88671875" bestFit="1" customWidth="1"/>
    <col min="3" max="3" width="22.88671875" bestFit="1" customWidth="1"/>
    <col min="4" max="4" width="15.109375" bestFit="1" customWidth="1"/>
    <col min="5" max="5" width="19.5546875" customWidth="1"/>
    <col min="6" max="14" width="5.6640625" customWidth="1"/>
    <col min="15" max="15" width="6.5546875" bestFit="1" customWidth="1"/>
    <col min="16" max="64" width="5.6640625" customWidth="1"/>
    <col min="65" max="65" width="1" customWidth="1"/>
    <col min="66" max="66" width="5.6640625" customWidth="1"/>
  </cols>
  <sheetData>
    <row r="1" spans="1:67" x14ac:dyDescent="0.25">
      <c r="A1" t="s">
        <v>132</v>
      </c>
      <c r="D1" t="s">
        <v>0</v>
      </c>
      <c r="E1" t="s">
        <v>129</v>
      </c>
      <c r="F1" t="s">
        <v>0</v>
      </c>
      <c r="H1" t="str">
        <f>E1</f>
        <v>Robyn Bruderer</v>
      </c>
      <c r="Y1" t="s">
        <v>1</v>
      </c>
      <c r="AA1" t="str">
        <f>E2</f>
        <v>Krystle Lander</v>
      </c>
      <c r="AR1" t="s">
        <v>2</v>
      </c>
      <c r="AT1">
        <f>E3</f>
        <v>0</v>
      </c>
      <c r="BO1">
        <f ca="1">NOW()</f>
        <v>42607.573470833333</v>
      </c>
    </row>
    <row r="2" spans="1:67" x14ac:dyDescent="0.25">
      <c r="A2" t="s">
        <v>132</v>
      </c>
      <c r="D2" t="s">
        <v>1</v>
      </c>
      <c r="E2" t="s">
        <v>130</v>
      </c>
      <c r="BO2">
        <f ca="1">NOW()</f>
        <v>42607.573470833333</v>
      </c>
    </row>
    <row r="3" spans="1:67" x14ac:dyDescent="0.25">
      <c r="A3" t="s">
        <v>66</v>
      </c>
      <c r="C3" t="s">
        <v>258</v>
      </c>
      <c r="D3" t="s">
        <v>2</v>
      </c>
    </row>
    <row r="4" spans="1:67" x14ac:dyDescent="0.25">
      <c r="F4" t="s">
        <v>3</v>
      </c>
      <c r="S4" t="s">
        <v>4</v>
      </c>
      <c r="W4" t="s">
        <v>46</v>
      </c>
      <c r="Y4" t="s">
        <v>3</v>
      </c>
      <c r="AL4" t="s">
        <v>4</v>
      </c>
      <c r="AP4" t="s">
        <v>46</v>
      </c>
      <c r="AR4" t="s">
        <v>3</v>
      </c>
      <c r="BE4" t="s">
        <v>4</v>
      </c>
      <c r="BI4" t="s">
        <v>46</v>
      </c>
      <c r="BK4" t="s">
        <v>45</v>
      </c>
      <c r="BN4" t="s">
        <v>49</v>
      </c>
    </row>
    <row r="5" spans="1:67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14</v>
      </c>
      <c r="H5" t="s">
        <v>15</v>
      </c>
      <c r="I5" t="s">
        <v>50</v>
      </c>
      <c r="J5" t="s">
        <v>51</v>
      </c>
      <c r="K5" t="s">
        <v>52</v>
      </c>
      <c r="L5" t="s">
        <v>19</v>
      </c>
      <c r="M5" t="s">
        <v>53</v>
      </c>
      <c r="N5" t="s">
        <v>39</v>
      </c>
      <c r="O5" t="s">
        <v>38</v>
      </c>
      <c r="P5" t="s">
        <v>10</v>
      </c>
      <c r="Q5" t="s">
        <v>23</v>
      </c>
      <c r="S5" t="s">
        <v>24</v>
      </c>
      <c r="T5" t="s">
        <v>54</v>
      </c>
      <c r="U5" t="s">
        <v>10</v>
      </c>
      <c r="V5" t="s">
        <v>23</v>
      </c>
      <c r="W5" t="s">
        <v>27</v>
      </c>
      <c r="Y5" t="s">
        <v>13</v>
      </c>
      <c r="Z5" t="s">
        <v>14</v>
      </c>
      <c r="AA5" t="s">
        <v>15</v>
      </c>
      <c r="AB5" t="s">
        <v>50</v>
      </c>
      <c r="AC5" t="s">
        <v>51</v>
      </c>
      <c r="AD5" t="s">
        <v>52</v>
      </c>
      <c r="AE5" t="s">
        <v>19</v>
      </c>
      <c r="AF5" t="s">
        <v>53</v>
      </c>
      <c r="AG5" t="s">
        <v>39</v>
      </c>
      <c r="AH5" t="s">
        <v>38</v>
      </c>
      <c r="AI5" t="s">
        <v>10</v>
      </c>
      <c r="AJ5" t="s">
        <v>23</v>
      </c>
      <c r="AL5" t="s">
        <v>24</v>
      </c>
      <c r="AM5" t="s">
        <v>54</v>
      </c>
      <c r="AN5" t="s">
        <v>10</v>
      </c>
      <c r="AO5" t="s">
        <v>23</v>
      </c>
      <c r="AP5" t="s">
        <v>27</v>
      </c>
      <c r="AR5" t="s">
        <v>13</v>
      </c>
      <c r="AS5" t="s">
        <v>14</v>
      </c>
      <c r="AT5" t="s">
        <v>15</v>
      </c>
      <c r="AU5" t="s">
        <v>50</v>
      </c>
      <c r="AV5" t="s">
        <v>51</v>
      </c>
      <c r="AW5" t="s">
        <v>52</v>
      </c>
      <c r="AX5" t="s">
        <v>19</v>
      </c>
      <c r="AY5" t="s">
        <v>53</v>
      </c>
      <c r="AZ5" t="s">
        <v>39</v>
      </c>
      <c r="BA5" t="s">
        <v>38</v>
      </c>
      <c r="BB5" t="s">
        <v>10</v>
      </c>
      <c r="BC5" t="s">
        <v>23</v>
      </c>
      <c r="BE5" t="s">
        <v>24</v>
      </c>
      <c r="BF5" t="s">
        <v>54</v>
      </c>
      <c r="BG5" t="s">
        <v>10</v>
      </c>
      <c r="BH5" t="s">
        <v>23</v>
      </c>
      <c r="BI5" t="s">
        <v>27</v>
      </c>
      <c r="BK5" t="s">
        <v>28</v>
      </c>
      <c r="BL5" t="s">
        <v>29</v>
      </c>
      <c r="BM5" t="s">
        <v>30</v>
      </c>
      <c r="BN5" t="s">
        <v>23</v>
      </c>
      <c r="BO5" t="s">
        <v>34</v>
      </c>
    </row>
    <row r="7" spans="1:67" x14ac:dyDescent="0.25">
      <c r="A7">
        <v>79</v>
      </c>
      <c r="B7" t="s">
        <v>201</v>
      </c>
      <c r="C7" t="s">
        <v>197</v>
      </c>
      <c r="D7" t="s">
        <v>199</v>
      </c>
      <c r="E7" t="s">
        <v>172</v>
      </c>
      <c r="F7" s="48">
        <v>5.5</v>
      </c>
      <c r="G7" s="48">
        <v>6.3</v>
      </c>
      <c r="H7" s="48">
        <v>6</v>
      </c>
      <c r="I7" s="48">
        <v>5.7</v>
      </c>
      <c r="J7" s="48">
        <v>6.5</v>
      </c>
      <c r="K7" s="48">
        <v>6.5</v>
      </c>
      <c r="L7" s="48">
        <v>6.7</v>
      </c>
      <c r="M7" s="48">
        <v>6</v>
      </c>
      <c r="N7" s="53">
        <f t="shared" ref="N7:N17" si="0">SUM(F7:M7)</f>
        <v>49.2</v>
      </c>
      <c r="O7" s="18">
        <f t="shared" ref="O7:O17" si="1">N7/8</f>
        <v>6.15</v>
      </c>
      <c r="P7" s="48">
        <v>6.2</v>
      </c>
      <c r="Q7" s="18">
        <f t="shared" ref="Q7:Q17" si="2">(O7*0.9)+(P7*0.1)</f>
        <v>6.1550000000000002</v>
      </c>
      <c r="R7" s="49"/>
      <c r="S7" s="48">
        <v>6.2</v>
      </c>
      <c r="T7" s="48">
        <v>7.6</v>
      </c>
      <c r="U7" s="48">
        <v>5.5</v>
      </c>
      <c r="V7">
        <f t="shared" ref="V7:V17" si="3">(S7*0.25)+(T7*0.65)+(U7*0.1)</f>
        <v>7.0399999999999991</v>
      </c>
      <c r="W7">
        <f t="shared" ref="W7:W17" si="4">(Q7+V7)/2</f>
        <v>6.5975000000000001</v>
      </c>
      <c r="X7" s="51"/>
      <c r="Y7" s="48">
        <v>7</v>
      </c>
      <c r="Z7" s="48">
        <v>7</v>
      </c>
      <c r="AA7" s="48">
        <v>6.8</v>
      </c>
      <c r="AB7" s="48">
        <v>6.4</v>
      </c>
      <c r="AC7" s="48">
        <v>5.8</v>
      </c>
      <c r="AD7" s="48">
        <v>6.8</v>
      </c>
      <c r="AE7" s="48">
        <v>6.4</v>
      </c>
      <c r="AF7" s="48">
        <v>5.5</v>
      </c>
      <c r="AG7">
        <f t="shared" ref="AG7:AG17" si="5">SUM(Y7:AF7)</f>
        <v>51.699999999999996</v>
      </c>
      <c r="AH7">
        <f t="shared" ref="AH7:AH17" si="6">AG7/8</f>
        <v>6.4624999999999995</v>
      </c>
      <c r="AI7" s="48">
        <v>6.9</v>
      </c>
      <c r="AJ7">
        <f t="shared" ref="AJ7:AJ17" si="7">(AH7*0.9)+(AI7*0.1)</f>
        <v>6.5062499999999996</v>
      </c>
      <c r="AK7" s="49"/>
      <c r="AL7" s="48">
        <v>6.7</v>
      </c>
      <c r="AM7" s="48">
        <v>7.1</v>
      </c>
      <c r="AN7" s="48">
        <v>6.7</v>
      </c>
      <c r="AO7">
        <f t="shared" ref="AO7:AO17" si="8">(AL7*0.25)+(AM7*0.65)+(AN7*0.1)</f>
        <v>6.96</v>
      </c>
      <c r="AP7">
        <f t="shared" ref="AP7:AP17" si="9">(AJ7+AO7)/2</f>
        <v>6.7331249999999994</v>
      </c>
      <c r="AQ7" s="51"/>
      <c r="AR7" s="48"/>
      <c r="AS7" s="48"/>
      <c r="AT7" s="48"/>
      <c r="AU7" s="48"/>
      <c r="AV7" s="48"/>
      <c r="AW7" s="48"/>
      <c r="AX7" s="48"/>
      <c r="AY7" s="48"/>
      <c r="AZ7">
        <f t="shared" ref="AZ7:AZ17" si="10">SUM(AR7:AY7)</f>
        <v>0</v>
      </c>
      <c r="BA7">
        <f t="shared" ref="BA7:BA17" si="11">AZ7/8</f>
        <v>0</v>
      </c>
      <c r="BB7" s="48"/>
      <c r="BC7">
        <f t="shared" ref="BC7:BC17" si="12">(BA7*0.9)+(BB7*0.1)</f>
        <v>0</v>
      </c>
      <c r="BD7" s="49"/>
      <c r="BE7" s="48"/>
      <c r="BF7" s="48"/>
      <c r="BG7" s="48"/>
      <c r="BH7">
        <f t="shared" ref="BH7:BH17" si="13">(BE7*0.25)+(BF7*0.65)+(BG7*0.1)</f>
        <v>0</v>
      </c>
      <c r="BI7">
        <f t="shared" ref="BI7:BI17" si="14">(BC7+BH7)/2</f>
        <v>0</v>
      </c>
      <c r="BJ7" s="51"/>
      <c r="BK7" s="18">
        <f t="shared" ref="BK7:BK17" si="15">W7</f>
        <v>6.5975000000000001</v>
      </c>
      <c r="BL7" s="18">
        <f t="shared" ref="BL7:BL17" si="16">AP7</f>
        <v>6.7331249999999994</v>
      </c>
      <c r="BM7" s="18"/>
      <c r="BN7" s="18">
        <f t="shared" ref="BN7:BN17" si="17">AVERAGE(BK7:BM7)</f>
        <v>6.6653124999999998</v>
      </c>
      <c r="BO7">
        <v>1</v>
      </c>
    </row>
    <row r="8" spans="1:67" x14ac:dyDescent="0.25">
      <c r="A8">
        <v>143</v>
      </c>
      <c r="B8" t="s">
        <v>207</v>
      </c>
      <c r="C8" t="s">
        <v>162</v>
      </c>
      <c r="D8" t="s">
        <v>169</v>
      </c>
      <c r="E8" t="s">
        <v>124</v>
      </c>
      <c r="F8" s="48">
        <v>4</v>
      </c>
      <c r="G8" s="48">
        <v>6.3</v>
      </c>
      <c r="H8" s="48">
        <v>5.7</v>
      </c>
      <c r="I8" s="48">
        <v>6</v>
      </c>
      <c r="J8" s="48">
        <v>6</v>
      </c>
      <c r="K8" s="48">
        <v>6</v>
      </c>
      <c r="L8" s="48">
        <v>6.2</v>
      </c>
      <c r="M8" s="48">
        <v>5.3</v>
      </c>
      <c r="N8" s="53">
        <f t="shared" si="0"/>
        <v>45.5</v>
      </c>
      <c r="O8" s="18">
        <f t="shared" si="1"/>
        <v>5.6875</v>
      </c>
      <c r="P8" s="48">
        <v>5.5</v>
      </c>
      <c r="Q8" s="18">
        <f t="shared" si="2"/>
        <v>5.6687500000000002</v>
      </c>
      <c r="R8" s="49"/>
      <c r="S8" s="48">
        <v>5.7</v>
      </c>
      <c r="T8" s="48">
        <v>7.7</v>
      </c>
      <c r="U8" s="48">
        <v>5.3</v>
      </c>
      <c r="V8">
        <f t="shared" si="3"/>
        <v>6.96</v>
      </c>
      <c r="W8">
        <f t="shared" si="4"/>
        <v>6.3143750000000001</v>
      </c>
      <c r="X8" s="51"/>
      <c r="Y8" s="48">
        <v>5</v>
      </c>
      <c r="Z8" s="48">
        <v>5.8</v>
      </c>
      <c r="AA8" s="48">
        <v>7.2</v>
      </c>
      <c r="AB8" s="48">
        <v>6</v>
      </c>
      <c r="AC8" s="48">
        <v>6.2</v>
      </c>
      <c r="AD8" s="48">
        <v>6.8</v>
      </c>
      <c r="AE8" s="48">
        <v>5.2</v>
      </c>
      <c r="AF8" s="48">
        <v>5.2</v>
      </c>
      <c r="AG8">
        <f t="shared" si="5"/>
        <v>47.400000000000006</v>
      </c>
      <c r="AH8">
        <f t="shared" si="6"/>
        <v>5.9250000000000007</v>
      </c>
      <c r="AI8" s="48">
        <v>6.7</v>
      </c>
      <c r="AJ8">
        <f t="shared" si="7"/>
        <v>6.0025000000000004</v>
      </c>
      <c r="AK8" s="49"/>
      <c r="AL8" s="48">
        <v>5.6</v>
      </c>
      <c r="AM8" s="48">
        <v>7.3</v>
      </c>
      <c r="AN8" s="48">
        <v>6.1</v>
      </c>
      <c r="AO8">
        <f t="shared" si="8"/>
        <v>6.7549999999999999</v>
      </c>
      <c r="AP8">
        <f t="shared" si="9"/>
        <v>6.3787500000000001</v>
      </c>
      <c r="AQ8" s="51"/>
      <c r="AR8" s="48"/>
      <c r="AS8" s="48"/>
      <c r="AT8" s="48"/>
      <c r="AU8" s="48"/>
      <c r="AV8" s="48"/>
      <c r="AW8" s="48"/>
      <c r="AX8" s="48"/>
      <c r="AY8" s="48"/>
      <c r="AZ8">
        <f t="shared" si="10"/>
        <v>0</v>
      </c>
      <c r="BA8">
        <f t="shared" si="11"/>
        <v>0</v>
      </c>
      <c r="BB8" s="48"/>
      <c r="BC8">
        <f t="shared" si="12"/>
        <v>0</v>
      </c>
      <c r="BD8" s="49"/>
      <c r="BE8" s="48"/>
      <c r="BF8" s="48"/>
      <c r="BG8" s="48"/>
      <c r="BH8">
        <f t="shared" si="13"/>
        <v>0</v>
      </c>
      <c r="BI8">
        <f t="shared" si="14"/>
        <v>0</v>
      </c>
      <c r="BJ8" s="51"/>
      <c r="BK8" s="18">
        <f t="shared" si="15"/>
        <v>6.3143750000000001</v>
      </c>
      <c r="BL8" s="18">
        <f t="shared" si="16"/>
        <v>6.3787500000000001</v>
      </c>
      <c r="BM8" s="18"/>
      <c r="BN8" s="18">
        <f t="shared" si="17"/>
        <v>6.3465625000000001</v>
      </c>
      <c r="BO8">
        <v>2</v>
      </c>
    </row>
    <row r="9" spans="1:67" x14ac:dyDescent="0.25">
      <c r="A9">
        <v>102</v>
      </c>
      <c r="B9" t="s">
        <v>191</v>
      </c>
      <c r="C9" t="s">
        <v>196</v>
      </c>
      <c r="D9" t="s">
        <v>198</v>
      </c>
      <c r="E9" t="s">
        <v>171</v>
      </c>
      <c r="F9" s="48">
        <v>4.9000000000000004</v>
      </c>
      <c r="G9" s="48">
        <v>2.5</v>
      </c>
      <c r="H9" s="48">
        <v>4.5</v>
      </c>
      <c r="I9" s="48">
        <v>4.7</v>
      </c>
      <c r="J9" s="48">
        <v>5.7</v>
      </c>
      <c r="K9" s="48">
        <v>6</v>
      </c>
      <c r="L9" s="48">
        <v>6</v>
      </c>
      <c r="M9" s="48">
        <v>5.7</v>
      </c>
      <c r="N9" s="53">
        <f t="shared" si="0"/>
        <v>40</v>
      </c>
      <c r="O9" s="18">
        <f t="shared" si="1"/>
        <v>5</v>
      </c>
      <c r="P9" s="48">
        <v>6.3</v>
      </c>
      <c r="Q9" s="18">
        <f t="shared" si="2"/>
        <v>5.13</v>
      </c>
      <c r="R9" s="49"/>
      <c r="S9" s="48">
        <v>5.7</v>
      </c>
      <c r="T9" s="48">
        <v>6.6</v>
      </c>
      <c r="U9" s="48">
        <v>6</v>
      </c>
      <c r="V9">
        <f t="shared" si="3"/>
        <v>6.3149999999999995</v>
      </c>
      <c r="W9">
        <f t="shared" si="4"/>
        <v>5.7225000000000001</v>
      </c>
      <c r="X9" s="51"/>
      <c r="Y9" s="48">
        <v>6.4</v>
      </c>
      <c r="Z9" s="48">
        <v>6.4</v>
      </c>
      <c r="AA9" s="48">
        <v>5.8</v>
      </c>
      <c r="AB9" s="48">
        <v>5.8</v>
      </c>
      <c r="AC9" s="48">
        <v>5.8</v>
      </c>
      <c r="AD9" s="48">
        <v>6.2</v>
      </c>
      <c r="AE9" s="48">
        <v>6.2</v>
      </c>
      <c r="AF9" s="48">
        <v>6.3</v>
      </c>
      <c r="AG9">
        <f t="shared" si="5"/>
        <v>48.900000000000006</v>
      </c>
      <c r="AH9">
        <f t="shared" si="6"/>
        <v>6.1125000000000007</v>
      </c>
      <c r="AI9" s="48">
        <v>8</v>
      </c>
      <c r="AJ9">
        <f t="shared" si="7"/>
        <v>6.3012500000000005</v>
      </c>
      <c r="AK9" s="49"/>
      <c r="AL9" s="48">
        <v>5.8</v>
      </c>
      <c r="AM9" s="48">
        <v>7</v>
      </c>
      <c r="AN9" s="48">
        <v>7.8</v>
      </c>
      <c r="AO9">
        <f t="shared" si="8"/>
        <v>6.78</v>
      </c>
      <c r="AP9">
        <f t="shared" si="9"/>
        <v>6.5406250000000004</v>
      </c>
      <c r="AQ9" s="51"/>
      <c r="AR9" s="48"/>
      <c r="AS9" s="48"/>
      <c r="AT9" s="48"/>
      <c r="AU9" s="48"/>
      <c r="AV9" s="48"/>
      <c r="AW9" s="48"/>
      <c r="AX9" s="48"/>
      <c r="AY9" s="48"/>
      <c r="AZ9">
        <f t="shared" si="10"/>
        <v>0</v>
      </c>
      <c r="BA9">
        <f t="shared" si="11"/>
        <v>0</v>
      </c>
      <c r="BB9" s="48"/>
      <c r="BC9">
        <f t="shared" si="12"/>
        <v>0</v>
      </c>
      <c r="BD9" s="49"/>
      <c r="BE9" s="48"/>
      <c r="BF9" s="48"/>
      <c r="BG9" s="48"/>
      <c r="BH9">
        <f t="shared" si="13"/>
        <v>0</v>
      </c>
      <c r="BI9">
        <f t="shared" si="14"/>
        <v>0</v>
      </c>
      <c r="BJ9" s="51"/>
      <c r="BK9" s="18">
        <f t="shared" si="15"/>
        <v>5.7225000000000001</v>
      </c>
      <c r="BL9" s="18">
        <f t="shared" si="16"/>
        <v>6.5406250000000004</v>
      </c>
      <c r="BM9" s="18"/>
      <c r="BN9" s="18">
        <f t="shared" si="17"/>
        <v>6.1315625000000002</v>
      </c>
      <c r="BO9">
        <v>3</v>
      </c>
    </row>
    <row r="10" spans="1:67" x14ac:dyDescent="0.25">
      <c r="A10">
        <v>140</v>
      </c>
      <c r="B10" t="s">
        <v>218</v>
      </c>
      <c r="C10" t="s">
        <v>162</v>
      </c>
      <c r="D10" t="s">
        <v>169</v>
      </c>
      <c r="E10" t="s">
        <v>124</v>
      </c>
      <c r="F10" s="48">
        <v>5</v>
      </c>
      <c r="G10" s="48">
        <v>4</v>
      </c>
      <c r="H10" s="48">
        <v>5</v>
      </c>
      <c r="I10" s="48">
        <v>5.5</v>
      </c>
      <c r="J10" s="48">
        <v>5.5</v>
      </c>
      <c r="K10" s="48">
        <v>5.5</v>
      </c>
      <c r="L10" s="48">
        <v>6</v>
      </c>
      <c r="M10" s="48">
        <v>5.3</v>
      </c>
      <c r="N10" s="53">
        <f t="shared" si="0"/>
        <v>41.8</v>
      </c>
      <c r="O10" s="18">
        <f t="shared" si="1"/>
        <v>5.2249999999999996</v>
      </c>
      <c r="P10" s="48">
        <v>5.7</v>
      </c>
      <c r="Q10" s="18">
        <f t="shared" si="2"/>
        <v>5.2725</v>
      </c>
      <c r="R10" s="49"/>
      <c r="S10" s="48">
        <v>5.7</v>
      </c>
      <c r="T10" s="48">
        <v>6.9</v>
      </c>
      <c r="U10" s="48">
        <v>6.2</v>
      </c>
      <c r="V10">
        <f t="shared" si="3"/>
        <v>6.53</v>
      </c>
      <c r="W10">
        <f t="shared" si="4"/>
        <v>5.9012500000000001</v>
      </c>
      <c r="X10" s="51"/>
      <c r="Y10" s="48">
        <v>5.8</v>
      </c>
      <c r="Z10" s="48">
        <v>5.4</v>
      </c>
      <c r="AA10" s="48">
        <v>6</v>
      </c>
      <c r="AB10" s="48">
        <v>4.8</v>
      </c>
      <c r="AC10" s="48">
        <v>6.2</v>
      </c>
      <c r="AD10" s="48">
        <v>5.8</v>
      </c>
      <c r="AE10" s="48">
        <v>6.2</v>
      </c>
      <c r="AF10" s="48">
        <v>6.2</v>
      </c>
      <c r="AG10">
        <f t="shared" si="5"/>
        <v>46.400000000000006</v>
      </c>
      <c r="AH10">
        <f t="shared" si="6"/>
        <v>5.8000000000000007</v>
      </c>
      <c r="AI10" s="48">
        <v>6.7</v>
      </c>
      <c r="AJ10">
        <f t="shared" si="7"/>
        <v>5.8900000000000006</v>
      </c>
      <c r="AK10" s="49"/>
      <c r="AL10" s="48">
        <v>5.6</v>
      </c>
      <c r="AM10" s="48">
        <v>7</v>
      </c>
      <c r="AN10" s="48">
        <v>6.7</v>
      </c>
      <c r="AO10">
        <f t="shared" si="8"/>
        <v>6.6199999999999992</v>
      </c>
      <c r="AP10">
        <f t="shared" si="9"/>
        <v>6.2549999999999999</v>
      </c>
      <c r="AQ10" s="51"/>
      <c r="AR10" s="48"/>
      <c r="AS10" s="48"/>
      <c r="AT10" s="48"/>
      <c r="AU10" s="48"/>
      <c r="AV10" s="48"/>
      <c r="AW10" s="48"/>
      <c r="AX10" s="48"/>
      <c r="AY10" s="48"/>
      <c r="AZ10">
        <f t="shared" si="10"/>
        <v>0</v>
      </c>
      <c r="BA10">
        <f t="shared" si="11"/>
        <v>0</v>
      </c>
      <c r="BB10" s="48"/>
      <c r="BC10">
        <f t="shared" si="12"/>
        <v>0</v>
      </c>
      <c r="BD10" s="49"/>
      <c r="BE10" s="48"/>
      <c r="BF10" s="48"/>
      <c r="BG10" s="48"/>
      <c r="BH10">
        <f t="shared" si="13"/>
        <v>0</v>
      </c>
      <c r="BI10">
        <f t="shared" si="14"/>
        <v>0</v>
      </c>
      <c r="BJ10" s="51"/>
      <c r="BK10" s="18">
        <f t="shared" si="15"/>
        <v>5.9012500000000001</v>
      </c>
      <c r="BL10" s="18">
        <f t="shared" si="16"/>
        <v>6.2549999999999999</v>
      </c>
      <c r="BM10" s="18"/>
      <c r="BN10" s="18">
        <f t="shared" si="17"/>
        <v>6.078125</v>
      </c>
      <c r="BO10">
        <v>4</v>
      </c>
    </row>
    <row r="11" spans="1:67" x14ac:dyDescent="0.25">
      <c r="A11">
        <v>136</v>
      </c>
      <c r="B11" t="s">
        <v>216</v>
      </c>
      <c r="C11" t="s">
        <v>197</v>
      </c>
      <c r="D11" t="s">
        <v>199</v>
      </c>
      <c r="E11" t="s">
        <v>124</v>
      </c>
      <c r="F11" s="48">
        <v>5.2</v>
      </c>
      <c r="G11" s="48">
        <v>6</v>
      </c>
      <c r="H11" s="48">
        <v>5.7</v>
      </c>
      <c r="I11" s="48">
        <v>5.5</v>
      </c>
      <c r="J11" s="48">
        <v>6</v>
      </c>
      <c r="K11" s="48">
        <v>6</v>
      </c>
      <c r="L11" s="48">
        <v>6.3</v>
      </c>
      <c r="M11" s="48">
        <v>5.5</v>
      </c>
      <c r="N11" s="53">
        <f t="shared" si="0"/>
        <v>46.199999999999996</v>
      </c>
      <c r="O11" s="18">
        <f t="shared" si="1"/>
        <v>5.7749999999999995</v>
      </c>
      <c r="P11" s="48">
        <v>5.7</v>
      </c>
      <c r="Q11" s="18">
        <f t="shared" si="2"/>
        <v>5.7675000000000001</v>
      </c>
      <c r="R11" s="49"/>
      <c r="S11" s="48">
        <v>5.2</v>
      </c>
      <c r="T11" s="48">
        <v>7.3</v>
      </c>
      <c r="U11" s="48">
        <v>5.5</v>
      </c>
      <c r="V11">
        <f t="shared" si="3"/>
        <v>6.5949999999999998</v>
      </c>
      <c r="W11">
        <f t="shared" si="4"/>
        <v>6.1812500000000004</v>
      </c>
      <c r="X11" s="51"/>
      <c r="Y11" s="48">
        <v>5.2</v>
      </c>
      <c r="Z11" s="48">
        <v>6.2</v>
      </c>
      <c r="AA11" s="48">
        <v>6.4</v>
      </c>
      <c r="AB11" s="48">
        <v>4.4000000000000004</v>
      </c>
      <c r="AC11" s="48">
        <v>5.8</v>
      </c>
      <c r="AD11" s="48">
        <v>5.8</v>
      </c>
      <c r="AE11" s="48">
        <v>5.8</v>
      </c>
      <c r="AF11" s="48">
        <v>5.3</v>
      </c>
      <c r="AG11">
        <f t="shared" si="5"/>
        <v>44.9</v>
      </c>
      <c r="AH11">
        <f t="shared" si="6"/>
        <v>5.6124999999999998</v>
      </c>
      <c r="AI11" s="48">
        <v>6.9</v>
      </c>
      <c r="AJ11">
        <f t="shared" si="7"/>
        <v>5.74125</v>
      </c>
      <c r="AK11" s="49"/>
      <c r="AL11" s="48">
        <v>5.8</v>
      </c>
      <c r="AM11" s="48">
        <v>6.1</v>
      </c>
      <c r="AN11" s="48">
        <v>6.9</v>
      </c>
      <c r="AO11">
        <f t="shared" si="8"/>
        <v>6.1050000000000004</v>
      </c>
      <c r="AP11">
        <f t="shared" si="9"/>
        <v>5.9231250000000006</v>
      </c>
      <c r="AQ11" s="51"/>
      <c r="AR11" s="48"/>
      <c r="AS11" s="48"/>
      <c r="AT11" s="48"/>
      <c r="AU11" s="48"/>
      <c r="AV11" s="48"/>
      <c r="AW11" s="48"/>
      <c r="AX11" s="48"/>
      <c r="AY11" s="48"/>
      <c r="AZ11">
        <f t="shared" si="10"/>
        <v>0</v>
      </c>
      <c r="BA11">
        <f t="shared" si="11"/>
        <v>0</v>
      </c>
      <c r="BB11" s="48"/>
      <c r="BC11">
        <f t="shared" si="12"/>
        <v>0</v>
      </c>
      <c r="BD11" s="49"/>
      <c r="BE11" s="48"/>
      <c r="BF11" s="48"/>
      <c r="BG11" s="48"/>
      <c r="BH11">
        <f t="shared" si="13"/>
        <v>0</v>
      </c>
      <c r="BI11">
        <f t="shared" si="14"/>
        <v>0</v>
      </c>
      <c r="BJ11" s="51"/>
      <c r="BK11" s="18">
        <f t="shared" si="15"/>
        <v>6.1812500000000004</v>
      </c>
      <c r="BL11" s="18">
        <f t="shared" si="16"/>
        <v>5.9231250000000006</v>
      </c>
      <c r="BN11" s="18">
        <f t="shared" si="17"/>
        <v>6.0521875000000005</v>
      </c>
      <c r="BO11">
        <v>5</v>
      </c>
    </row>
    <row r="12" spans="1:67" x14ac:dyDescent="0.25">
      <c r="A12">
        <v>134</v>
      </c>
      <c r="B12" t="s">
        <v>87</v>
      </c>
      <c r="C12" t="s">
        <v>72</v>
      </c>
      <c r="D12" t="s">
        <v>73</v>
      </c>
      <c r="E12" t="s">
        <v>180</v>
      </c>
      <c r="F12" s="48">
        <v>5</v>
      </c>
      <c r="G12" s="48">
        <v>5.5</v>
      </c>
      <c r="H12" s="48">
        <v>4</v>
      </c>
      <c r="I12" s="48">
        <v>0</v>
      </c>
      <c r="J12" s="48">
        <v>5.2</v>
      </c>
      <c r="K12" s="48">
        <v>5.5</v>
      </c>
      <c r="L12" s="48">
        <v>5.7</v>
      </c>
      <c r="M12" s="48">
        <v>5.2</v>
      </c>
      <c r="N12" s="53">
        <f t="shared" si="0"/>
        <v>36.1</v>
      </c>
      <c r="O12" s="18">
        <f t="shared" si="1"/>
        <v>4.5125000000000002</v>
      </c>
      <c r="P12" s="48">
        <v>6.3</v>
      </c>
      <c r="Q12" s="18">
        <f t="shared" si="2"/>
        <v>4.6912500000000001</v>
      </c>
      <c r="R12" s="49"/>
      <c r="S12" s="48">
        <v>5</v>
      </c>
      <c r="T12" s="48">
        <v>6.4</v>
      </c>
      <c r="U12" s="48">
        <v>6.2</v>
      </c>
      <c r="V12">
        <f t="shared" si="3"/>
        <v>6.03</v>
      </c>
      <c r="W12">
        <f t="shared" si="4"/>
        <v>5.3606250000000006</v>
      </c>
      <c r="X12" s="51"/>
      <c r="Y12" s="48">
        <v>5.5</v>
      </c>
      <c r="Z12" s="48">
        <v>6.5</v>
      </c>
      <c r="AA12" s="48">
        <v>5.8</v>
      </c>
      <c r="AB12" s="48">
        <v>6</v>
      </c>
      <c r="AC12" s="48">
        <v>5.8</v>
      </c>
      <c r="AD12" s="48">
        <v>5.6</v>
      </c>
      <c r="AE12" s="48">
        <v>6</v>
      </c>
      <c r="AF12" s="48">
        <v>5.5</v>
      </c>
      <c r="AG12">
        <f t="shared" si="5"/>
        <v>46.7</v>
      </c>
      <c r="AH12">
        <f t="shared" si="6"/>
        <v>5.8375000000000004</v>
      </c>
      <c r="AI12" s="48">
        <v>6.5</v>
      </c>
      <c r="AJ12">
        <f t="shared" si="7"/>
        <v>5.9037500000000005</v>
      </c>
      <c r="AK12" s="49"/>
      <c r="AL12" s="48">
        <v>6.7</v>
      </c>
      <c r="AM12" s="48">
        <v>7.1</v>
      </c>
      <c r="AN12" s="48">
        <v>6.5</v>
      </c>
      <c r="AO12">
        <f t="shared" si="8"/>
        <v>6.94</v>
      </c>
      <c r="AP12">
        <f t="shared" si="9"/>
        <v>6.421875</v>
      </c>
      <c r="AQ12" s="51"/>
      <c r="AR12" s="48"/>
      <c r="AS12" s="48"/>
      <c r="AT12" s="48"/>
      <c r="AU12" s="48"/>
      <c r="AV12" s="48"/>
      <c r="AW12" s="48"/>
      <c r="AX12" s="48"/>
      <c r="AY12" s="48"/>
      <c r="AZ12">
        <f t="shared" si="10"/>
        <v>0</v>
      </c>
      <c r="BA12">
        <f t="shared" si="11"/>
        <v>0</v>
      </c>
      <c r="BB12" s="48"/>
      <c r="BC12">
        <f t="shared" si="12"/>
        <v>0</v>
      </c>
      <c r="BD12" s="49"/>
      <c r="BE12" s="48"/>
      <c r="BF12" s="48"/>
      <c r="BG12" s="48"/>
      <c r="BH12">
        <f t="shared" si="13"/>
        <v>0</v>
      </c>
      <c r="BI12">
        <f t="shared" si="14"/>
        <v>0</v>
      </c>
      <c r="BJ12" s="51"/>
      <c r="BK12" s="18">
        <f t="shared" si="15"/>
        <v>5.3606250000000006</v>
      </c>
      <c r="BL12" s="18">
        <f t="shared" si="16"/>
        <v>6.421875</v>
      </c>
      <c r="BM12" s="18"/>
      <c r="BN12" s="18">
        <f t="shared" si="17"/>
        <v>5.8912500000000003</v>
      </c>
      <c r="BO12">
        <v>6</v>
      </c>
    </row>
    <row r="13" spans="1:67" x14ac:dyDescent="0.25">
      <c r="A13">
        <v>131</v>
      </c>
      <c r="B13" t="s">
        <v>126</v>
      </c>
      <c r="C13" t="s">
        <v>72</v>
      </c>
      <c r="D13" t="s">
        <v>73</v>
      </c>
      <c r="E13" t="s">
        <v>180</v>
      </c>
      <c r="F13" s="48">
        <v>4.9000000000000004</v>
      </c>
      <c r="G13" s="48">
        <v>5.7</v>
      </c>
      <c r="H13" s="48">
        <v>5.3</v>
      </c>
      <c r="I13" s="48">
        <v>4.5999999999999996</v>
      </c>
      <c r="J13" s="48">
        <v>4.5999999999999996</v>
      </c>
      <c r="K13" s="48">
        <v>4.3</v>
      </c>
      <c r="L13" s="48">
        <v>6</v>
      </c>
      <c r="M13" s="48">
        <v>5.7</v>
      </c>
      <c r="N13" s="53">
        <f t="shared" si="0"/>
        <v>41.100000000000009</v>
      </c>
      <c r="O13" s="18">
        <f t="shared" si="1"/>
        <v>5.1375000000000011</v>
      </c>
      <c r="P13" s="48">
        <v>6.3</v>
      </c>
      <c r="Q13" s="18">
        <f t="shared" si="2"/>
        <v>5.253750000000001</v>
      </c>
      <c r="R13" s="49"/>
      <c r="S13" s="48">
        <v>5.3</v>
      </c>
      <c r="T13" s="48">
        <v>6</v>
      </c>
      <c r="U13" s="48">
        <v>6</v>
      </c>
      <c r="V13">
        <f t="shared" si="3"/>
        <v>5.8250000000000011</v>
      </c>
      <c r="W13">
        <f t="shared" si="4"/>
        <v>5.5393750000000015</v>
      </c>
      <c r="X13" s="51"/>
      <c r="Y13" s="48">
        <v>5.5</v>
      </c>
      <c r="Z13" s="48">
        <v>6.2</v>
      </c>
      <c r="AA13" s="48">
        <v>6.8</v>
      </c>
      <c r="AB13" s="48">
        <v>6</v>
      </c>
      <c r="AC13" s="48">
        <v>6.2</v>
      </c>
      <c r="AD13" s="48">
        <v>6</v>
      </c>
      <c r="AE13" s="48">
        <v>6</v>
      </c>
      <c r="AF13" s="48">
        <v>5.5</v>
      </c>
      <c r="AG13">
        <f t="shared" si="5"/>
        <v>48.2</v>
      </c>
      <c r="AH13">
        <f t="shared" si="6"/>
        <v>6.0250000000000004</v>
      </c>
      <c r="AI13" s="48">
        <v>6.5</v>
      </c>
      <c r="AJ13">
        <f t="shared" si="7"/>
        <v>6.0725000000000007</v>
      </c>
      <c r="AK13" s="49"/>
      <c r="AL13" s="48">
        <v>5.7</v>
      </c>
      <c r="AM13" s="48">
        <v>6.4</v>
      </c>
      <c r="AN13" s="48">
        <v>6.5</v>
      </c>
      <c r="AO13">
        <f t="shared" si="8"/>
        <v>6.2350000000000003</v>
      </c>
      <c r="AP13">
        <f t="shared" si="9"/>
        <v>6.1537500000000005</v>
      </c>
      <c r="AQ13" s="51"/>
      <c r="AR13" s="48"/>
      <c r="AS13" s="48"/>
      <c r="AT13" s="48"/>
      <c r="AU13" s="48"/>
      <c r="AV13" s="48"/>
      <c r="AW13" s="48"/>
      <c r="AX13" s="48"/>
      <c r="AY13" s="48"/>
      <c r="AZ13">
        <f t="shared" si="10"/>
        <v>0</v>
      </c>
      <c r="BA13">
        <f t="shared" si="11"/>
        <v>0</v>
      </c>
      <c r="BB13" s="48"/>
      <c r="BC13">
        <f t="shared" si="12"/>
        <v>0</v>
      </c>
      <c r="BD13" s="49"/>
      <c r="BE13" s="48"/>
      <c r="BF13" s="48"/>
      <c r="BG13" s="48"/>
      <c r="BH13">
        <f t="shared" si="13"/>
        <v>0</v>
      </c>
      <c r="BI13">
        <f t="shared" si="14"/>
        <v>0</v>
      </c>
      <c r="BJ13" s="51"/>
      <c r="BK13" s="18">
        <f t="shared" si="15"/>
        <v>5.5393750000000015</v>
      </c>
      <c r="BL13" s="18">
        <f t="shared" si="16"/>
        <v>6.1537500000000005</v>
      </c>
      <c r="BM13" s="18"/>
      <c r="BN13" s="18">
        <f t="shared" si="17"/>
        <v>5.846562500000001</v>
      </c>
    </row>
    <row r="14" spans="1:67" x14ac:dyDescent="0.25">
      <c r="A14">
        <v>133</v>
      </c>
      <c r="B14" t="s">
        <v>114</v>
      </c>
      <c r="C14" t="s">
        <v>72</v>
      </c>
      <c r="D14" t="s">
        <v>73</v>
      </c>
      <c r="E14" t="s">
        <v>180</v>
      </c>
      <c r="F14" s="48">
        <v>4</v>
      </c>
      <c r="G14" s="48">
        <v>4</v>
      </c>
      <c r="H14" s="48">
        <v>3.2</v>
      </c>
      <c r="I14" s="48">
        <v>4.7</v>
      </c>
      <c r="J14" s="48">
        <v>5</v>
      </c>
      <c r="K14" s="48">
        <v>5.3</v>
      </c>
      <c r="L14" s="48">
        <v>5.2</v>
      </c>
      <c r="M14" s="48">
        <v>5.2</v>
      </c>
      <c r="N14" s="53">
        <f t="shared" si="0"/>
        <v>36.6</v>
      </c>
      <c r="O14" s="18">
        <f t="shared" si="1"/>
        <v>4.5750000000000002</v>
      </c>
      <c r="P14" s="48">
        <v>6.3</v>
      </c>
      <c r="Q14" s="18">
        <f t="shared" si="2"/>
        <v>4.7475000000000005</v>
      </c>
      <c r="R14" s="49"/>
      <c r="S14" s="48">
        <v>5.3</v>
      </c>
      <c r="T14" s="48">
        <v>7</v>
      </c>
      <c r="U14" s="48">
        <v>6.2</v>
      </c>
      <c r="V14">
        <f t="shared" si="3"/>
        <v>6.4950000000000001</v>
      </c>
      <c r="W14">
        <f t="shared" si="4"/>
        <v>5.6212499999999999</v>
      </c>
      <c r="X14" s="51"/>
      <c r="Y14" s="48">
        <v>6.8</v>
      </c>
      <c r="Z14" s="48">
        <v>4.5</v>
      </c>
      <c r="AA14" s="48">
        <v>5</v>
      </c>
      <c r="AB14" s="48">
        <v>5</v>
      </c>
      <c r="AC14" s="48">
        <v>5.3</v>
      </c>
      <c r="AD14" s="48">
        <v>5.3</v>
      </c>
      <c r="AE14" s="48">
        <v>5.5</v>
      </c>
      <c r="AF14" s="48">
        <v>5</v>
      </c>
      <c r="AG14">
        <f t="shared" si="5"/>
        <v>42.400000000000006</v>
      </c>
      <c r="AH14">
        <f t="shared" si="6"/>
        <v>5.3000000000000007</v>
      </c>
      <c r="AI14" s="48">
        <v>6.5</v>
      </c>
      <c r="AJ14">
        <f t="shared" si="7"/>
        <v>5.4200000000000008</v>
      </c>
      <c r="AK14" s="49"/>
      <c r="AL14" s="48">
        <v>5.0999999999999996</v>
      </c>
      <c r="AM14" s="48">
        <v>7.2</v>
      </c>
      <c r="AN14" s="48">
        <v>6.5</v>
      </c>
      <c r="AO14">
        <f t="shared" si="8"/>
        <v>6.6050000000000004</v>
      </c>
      <c r="AP14">
        <f t="shared" si="9"/>
        <v>6.0125000000000011</v>
      </c>
      <c r="AQ14" s="51"/>
      <c r="AR14" s="48"/>
      <c r="AS14" s="48"/>
      <c r="AT14" s="48"/>
      <c r="AU14" s="48"/>
      <c r="AV14" s="48"/>
      <c r="AW14" s="48"/>
      <c r="AX14" s="48"/>
      <c r="AY14" s="48"/>
      <c r="AZ14">
        <f t="shared" si="10"/>
        <v>0</v>
      </c>
      <c r="BA14">
        <f t="shared" si="11"/>
        <v>0</v>
      </c>
      <c r="BB14" s="48"/>
      <c r="BC14">
        <f t="shared" si="12"/>
        <v>0</v>
      </c>
      <c r="BD14" s="49"/>
      <c r="BE14" s="48"/>
      <c r="BF14" s="48"/>
      <c r="BG14" s="48"/>
      <c r="BH14">
        <f t="shared" si="13"/>
        <v>0</v>
      </c>
      <c r="BI14">
        <f t="shared" si="14"/>
        <v>0</v>
      </c>
      <c r="BJ14" s="51"/>
      <c r="BK14" s="18">
        <f t="shared" si="15"/>
        <v>5.6212499999999999</v>
      </c>
      <c r="BL14" s="18">
        <f t="shared" si="16"/>
        <v>6.0125000000000011</v>
      </c>
      <c r="BM14" s="18"/>
      <c r="BN14" s="18">
        <f t="shared" si="17"/>
        <v>5.8168750000000005</v>
      </c>
    </row>
    <row r="15" spans="1:67" x14ac:dyDescent="0.25">
      <c r="A15">
        <v>142</v>
      </c>
      <c r="B15" t="s">
        <v>206</v>
      </c>
      <c r="C15" t="s">
        <v>162</v>
      </c>
      <c r="D15" t="s">
        <v>169</v>
      </c>
      <c r="E15" t="s">
        <v>124</v>
      </c>
      <c r="F15" s="48">
        <v>5</v>
      </c>
      <c r="G15" s="48">
        <v>5.5</v>
      </c>
      <c r="H15" s="48">
        <v>5</v>
      </c>
      <c r="I15" s="48">
        <v>5.3</v>
      </c>
      <c r="J15" s="48">
        <v>5.3</v>
      </c>
      <c r="K15" s="48">
        <v>5.5</v>
      </c>
      <c r="L15" s="48">
        <v>6</v>
      </c>
      <c r="M15" s="48">
        <v>5.3</v>
      </c>
      <c r="N15" s="53">
        <f t="shared" si="0"/>
        <v>42.9</v>
      </c>
      <c r="O15" s="18">
        <f t="shared" si="1"/>
        <v>5.3624999999999998</v>
      </c>
      <c r="P15" s="48">
        <v>5.5</v>
      </c>
      <c r="Q15" s="18">
        <f t="shared" si="2"/>
        <v>5.3762499999999998</v>
      </c>
      <c r="R15" s="49"/>
      <c r="S15" s="48">
        <v>5.5</v>
      </c>
      <c r="T15" s="48">
        <v>5.6</v>
      </c>
      <c r="U15" s="48">
        <v>5.5</v>
      </c>
      <c r="V15">
        <f t="shared" si="3"/>
        <v>5.5649999999999995</v>
      </c>
      <c r="W15">
        <f t="shared" si="4"/>
        <v>5.4706250000000001</v>
      </c>
      <c r="X15" s="51"/>
      <c r="Y15" s="48">
        <v>7.5</v>
      </c>
      <c r="Z15" s="48">
        <v>6.2</v>
      </c>
      <c r="AA15" s="48">
        <v>6.4</v>
      </c>
      <c r="AB15" s="48">
        <v>5.8</v>
      </c>
      <c r="AC15" s="48">
        <v>6</v>
      </c>
      <c r="AD15" s="48">
        <v>6.3</v>
      </c>
      <c r="AE15" s="48">
        <v>6.3</v>
      </c>
      <c r="AF15" s="48">
        <v>5.5</v>
      </c>
      <c r="AG15">
        <f t="shared" si="5"/>
        <v>50</v>
      </c>
      <c r="AH15">
        <f t="shared" si="6"/>
        <v>6.25</v>
      </c>
      <c r="AI15" s="48">
        <v>6.7</v>
      </c>
      <c r="AJ15">
        <f t="shared" si="7"/>
        <v>6.2949999999999999</v>
      </c>
      <c r="AK15" s="49"/>
      <c r="AL15" s="48">
        <v>5.7</v>
      </c>
      <c r="AM15" s="48">
        <v>5.9</v>
      </c>
      <c r="AN15" s="48">
        <v>6.7</v>
      </c>
      <c r="AO15">
        <f t="shared" si="8"/>
        <v>5.9300000000000006</v>
      </c>
      <c r="AP15">
        <f t="shared" si="9"/>
        <v>6.1125000000000007</v>
      </c>
      <c r="AQ15" s="51"/>
      <c r="AR15" s="48"/>
      <c r="AS15" s="48"/>
      <c r="AT15" s="48"/>
      <c r="AU15" s="48"/>
      <c r="AV15" s="48"/>
      <c r="AW15" s="48"/>
      <c r="AX15" s="48"/>
      <c r="AY15" s="48"/>
      <c r="AZ15">
        <f t="shared" si="10"/>
        <v>0</v>
      </c>
      <c r="BA15">
        <f t="shared" si="11"/>
        <v>0</v>
      </c>
      <c r="BB15" s="48"/>
      <c r="BC15">
        <f t="shared" si="12"/>
        <v>0</v>
      </c>
      <c r="BD15" s="49"/>
      <c r="BE15" s="48"/>
      <c r="BF15" s="48"/>
      <c r="BG15" s="48"/>
      <c r="BH15">
        <f t="shared" si="13"/>
        <v>0</v>
      </c>
      <c r="BI15">
        <f t="shared" si="14"/>
        <v>0</v>
      </c>
      <c r="BJ15" s="51"/>
      <c r="BK15" s="18">
        <f t="shared" si="15"/>
        <v>5.4706250000000001</v>
      </c>
      <c r="BL15" s="18">
        <f t="shared" si="16"/>
        <v>6.1125000000000007</v>
      </c>
      <c r="BM15" s="18"/>
      <c r="BN15" s="18">
        <f t="shared" si="17"/>
        <v>5.7915625000000004</v>
      </c>
    </row>
    <row r="16" spans="1:67" x14ac:dyDescent="0.25">
      <c r="A16">
        <v>101</v>
      </c>
      <c r="B16" t="s">
        <v>204</v>
      </c>
      <c r="C16" t="s">
        <v>196</v>
      </c>
      <c r="D16" t="s">
        <v>198</v>
      </c>
      <c r="E16" t="s">
        <v>171</v>
      </c>
      <c r="F16" s="48">
        <v>4</v>
      </c>
      <c r="G16" s="48">
        <v>4</v>
      </c>
      <c r="H16" s="48">
        <v>4</v>
      </c>
      <c r="I16" s="48">
        <v>2</v>
      </c>
      <c r="J16" s="48">
        <v>3</v>
      </c>
      <c r="K16" s="48">
        <v>3</v>
      </c>
      <c r="L16" s="48">
        <v>4.2</v>
      </c>
      <c r="M16" s="48">
        <v>4.2</v>
      </c>
      <c r="N16" s="53">
        <f t="shared" si="0"/>
        <v>28.4</v>
      </c>
      <c r="O16" s="18">
        <f t="shared" si="1"/>
        <v>3.55</v>
      </c>
      <c r="P16" s="48">
        <v>6</v>
      </c>
      <c r="Q16" s="18">
        <f t="shared" si="2"/>
        <v>3.7949999999999999</v>
      </c>
      <c r="R16" s="49"/>
      <c r="S16" s="48">
        <v>4.7</v>
      </c>
      <c r="T16" s="48">
        <v>5.6</v>
      </c>
      <c r="U16" s="48">
        <v>5.7</v>
      </c>
      <c r="V16">
        <f t="shared" si="3"/>
        <v>5.3849999999999998</v>
      </c>
      <c r="W16">
        <f t="shared" si="4"/>
        <v>4.59</v>
      </c>
      <c r="X16" s="51"/>
      <c r="Y16" s="48">
        <v>4</v>
      </c>
      <c r="Z16" s="48">
        <v>4.2</v>
      </c>
      <c r="AA16" s="48">
        <v>4.8</v>
      </c>
      <c r="AB16" s="48">
        <v>5.9</v>
      </c>
      <c r="AC16" s="48">
        <v>5.2</v>
      </c>
      <c r="AD16" s="48">
        <v>5.8</v>
      </c>
      <c r="AE16" s="48">
        <v>5.2</v>
      </c>
      <c r="AF16" s="48">
        <v>5</v>
      </c>
      <c r="AG16">
        <f t="shared" si="5"/>
        <v>40.1</v>
      </c>
      <c r="AH16">
        <f t="shared" si="6"/>
        <v>5.0125000000000002</v>
      </c>
      <c r="AI16" s="48">
        <v>8</v>
      </c>
      <c r="AJ16">
        <f t="shared" si="7"/>
        <v>5.3112500000000002</v>
      </c>
      <c r="AK16" s="49"/>
      <c r="AL16" s="48">
        <v>4.0999999999999996</v>
      </c>
      <c r="AM16" s="48">
        <v>5.4</v>
      </c>
      <c r="AN16" s="48">
        <v>8</v>
      </c>
      <c r="AO16">
        <f t="shared" si="8"/>
        <v>5.335</v>
      </c>
      <c r="AP16">
        <f t="shared" si="9"/>
        <v>5.3231250000000001</v>
      </c>
      <c r="AQ16" s="51"/>
      <c r="AR16" s="48"/>
      <c r="AS16" s="48"/>
      <c r="AT16" s="48"/>
      <c r="AU16" s="48"/>
      <c r="AV16" s="48"/>
      <c r="AW16" s="48"/>
      <c r="AX16" s="48"/>
      <c r="AY16" s="48"/>
      <c r="AZ16">
        <f t="shared" si="10"/>
        <v>0</v>
      </c>
      <c r="BA16">
        <f t="shared" si="11"/>
        <v>0</v>
      </c>
      <c r="BB16" s="48"/>
      <c r="BC16">
        <f t="shared" si="12"/>
        <v>0</v>
      </c>
      <c r="BD16" s="49"/>
      <c r="BE16" s="48"/>
      <c r="BF16" s="48"/>
      <c r="BG16" s="48"/>
      <c r="BH16">
        <f t="shared" si="13"/>
        <v>0</v>
      </c>
      <c r="BI16">
        <f t="shared" si="14"/>
        <v>0</v>
      </c>
      <c r="BJ16" s="51"/>
      <c r="BK16" s="18">
        <f t="shared" si="15"/>
        <v>4.59</v>
      </c>
      <c r="BL16" s="18">
        <f t="shared" si="16"/>
        <v>5.3231250000000001</v>
      </c>
      <c r="BM16" s="18"/>
      <c r="BN16" s="18">
        <f t="shared" si="17"/>
        <v>4.9565625000000004</v>
      </c>
    </row>
    <row r="17" spans="1:66" x14ac:dyDescent="0.25">
      <c r="A17">
        <v>125</v>
      </c>
      <c r="B17" t="s">
        <v>113</v>
      </c>
      <c r="C17" t="s">
        <v>72</v>
      </c>
      <c r="D17" t="s">
        <v>73</v>
      </c>
      <c r="E17" t="s">
        <v>180</v>
      </c>
      <c r="F17" s="48">
        <v>4</v>
      </c>
      <c r="G17" s="48">
        <v>3.5</v>
      </c>
      <c r="H17" s="48">
        <v>4.7</v>
      </c>
      <c r="I17" s="48">
        <v>4.8</v>
      </c>
      <c r="J17" s="48">
        <v>3</v>
      </c>
      <c r="K17" s="48">
        <v>3</v>
      </c>
      <c r="L17" s="48">
        <v>4.7</v>
      </c>
      <c r="M17" s="48">
        <v>4.7</v>
      </c>
      <c r="N17">
        <f t="shared" si="0"/>
        <v>32.4</v>
      </c>
      <c r="O17" s="18">
        <f t="shared" si="1"/>
        <v>4.05</v>
      </c>
      <c r="P17" s="48">
        <v>5.7</v>
      </c>
      <c r="Q17" s="18">
        <f t="shared" si="2"/>
        <v>4.2149999999999999</v>
      </c>
      <c r="R17" s="49"/>
      <c r="S17" s="48">
        <v>4.3</v>
      </c>
      <c r="T17" s="48">
        <v>4</v>
      </c>
      <c r="U17" s="48">
        <v>6.3</v>
      </c>
      <c r="V17">
        <f t="shared" si="3"/>
        <v>4.3049999999999997</v>
      </c>
      <c r="W17">
        <f t="shared" si="4"/>
        <v>4.26</v>
      </c>
      <c r="X17" s="51"/>
      <c r="Y17" s="48">
        <v>4.8</v>
      </c>
      <c r="Z17" s="48">
        <v>4.8</v>
      </c>
      <c r="AA17" s="48">
        <v>5.3</v>
      </c>
      <c r="AB17" s="48">
        <v>5.5</v>
      </c>
      <c r="AC17" s="48">
        <v>0</v>
      </c>
      <c r="AD17" s="48">
        <v>4.8</v>
      </c>
      <c r="AE17" s="48">
        <v>0</v>
      </c>
      <c r="AF17" s="48">
        <v>5.3</v>
      </c>
      <c r="AG17">
        <f t="shared" si="5"/>
        <v>30.5</v>
      </c>
      <c r="AH17">
        <f t="shared" si="6"/>
        <v>3.8125</v>
      </c>
      <c r="AI17" s="48">
        <v>6.5</v>
      </c>
      <c r="AJ17">
        <f t="shared" si="7"/>
        <v>4.0812499999999998</v>
      </c>
      <c r="AK17" s="49"/>
      <c r="AL17" s="48">
        <v>4</v>
      </c>
      <c r="AM17" s="48">
        <v>5.7</v>
      </c>
      <c r="AN17" s="48">
        <v>6.5</v>
      </c>
      <c r="AO17">
        <f t="shared" si="8"/>
        <v>5.3550000000000004</v>
      </c>
      <c r="AP17">
        <f t="shared" si="9"/>
        <v>4.7181250000000006</v>
      </c>
      <c r="AQ17" s="51"/>
      <c r="AR17" s="48"/>
      <c r="AS17" s="48"/>
      <c r="AT17" s="48"/>
      <c r="AU17" s="48"/>
      <c r="AV17" s="48"/>
      <c r="AW17" s="48"/>
      <c r="AX17" s="48"/>
      <c r="AY17" s="48"/>
      <c r="AZ17">
        <f t="shared" si="10"/>
        <v>0</v>
      </c>
      <c r="BA17">
        <f t="shared" si="11"/>
        <v>0</v>
      </c>
      <c r="BB17" s="48"/>
      <c r="BC17">
        <f t="shared" si="12"/>
        <v>0</v>
      </c>
      <c r="BD17" s="49"/>
      <c r="BE17" s="48"/>
      <c r="BF17" s="48"/>
      <c r="BG17" s="48"/>
      <c r="BH17">
        <f t="shared" si="13"/>
        <v>0</v>
      </c>
      <c r="BI17">
        <f t="shared" si="14"/>
        <v>0</v>
      </c>
      <c r="BJ17" s="51"/>
      <c r="BK17" s="18">
        <f t="shared" si="15"/>
        <v>4.26</v>
      </c>
      <c r="BL17" s="18">
        <f t="shared" si="16"/>
        <v>4.7181250000000006</v>
      </c>
      <c r="BM17" s="18"/>
      <c r="BN17" s="18">
        <f t="shared" si="17"/>
        <v>4.4890625000000002</v>
      </c>
    </row>
  </sheetData>
  <sortState ref="A7:BN17">
    <sortCondition descending="1" ref="BN7:BN17"/>
  </sortState>
  <pageMargins left="0.7" right="0.7" top="0.75" bottom="0.75" header="0.3" footer="0.3"/>
  <pageSetup paperSize="9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9"/>
  <sheetViews>
    <sheetView zoomScale="115" zoomScaleNormal="115" workbookViewId="0">
      <pane xSplit="5" ySplit="14" topLeftCell="BH21" activePane="bottomRight" state="frozen"/>
      <selection pane="topRight" activeCell="F1" sqref="F1"/>
      <selection pane="bottomLeft" activeCell="A15" sqref="A15"/>
      <selection pane="bottomRight" activeCell="C4" sqref="C4"/>
    </sheetView>
  </sheetViews>
  <sheetFormatPr defaultRowHeight="13.2" x14ac:dyDescent="0.25"/>
  <cols>
    <col min="2" max="2" width="15.88671875" bestFit="1" customWidth="1"/>
    <col min="3" max="3" width="26.5546875" bestFit="1" customWidth="1"/>
    <col min="4" max="4" width="14.88671875" bestFit="1" customWidth="1"/>
    <col min="5" max="5" width="28.6640625" bestFit="1" customWidth="1"/>
    <col min="6" max="14" width="5.6640625" customWidth="1"/>
    <col min="15" max="15" width="6.5546875" bestFit="1" customWidth="1"/>
    <col min="16" max="16" width="5.6640625" customWidth="1"/>
    <col min="17" max="17" width="6.5546875" bestFit="1" customWidth="1"/>
    <col min="18" max="22" width="5.6640625" customWidth="1"/>
    <col min="23" max="23" width="7.5546875" bestFit="1" customWidth="1"/>
    <col min="24" max="33" width="5.6640625" customWidth="1"/>
    <col min="34" max="34" width="7" bestFit="1" customWidth="1"/>
    <col min="35" max="35" width="5.6640625" customWidth="1"/>
    <col min="36" max="36" width="6.5546875" bestFit="1" customWidth="1"/>
    <col min="37" max="41" width="5.6640625" customWidth="1"/>
    <col min="42" max="42" width="7.5546875" bestFit="1" customWidth="1"/>
    <col min="43" max="62" width="5.6640625" customWidth="1"/>
  </cols>
  <sheetData>
    <row r="1" spans="1:66" x14ac:dyDescent="0.25">
      <c r="A1" t="s">
        <v>132</v>
      </c>
      <c r="D1" t="s">
        <v>0</v>
      </c>
      <c r="E1" t="s">
        <v>236</v>
      </c>
      <c r="F1" t="s">
        <v>0</v>
      </c>
      <c r="H1" t="str">
        <f>E1</f>
        <v>Nina Fritzell</v>
      </c>
      <c r="R1" s="49"/>
      <c r="X1" s="51"/>
      <c r="Y1" t="s">
        <v>1</v>
      </c>
      <c r="AA1" t="str">
        <f>E2</f>
        <v>Krystle Lander</v>
      </c>
      <c r="AK1" s="49"/>
      <c r="AQ1" s="51"/>
      <c r="AR1" t="s">
        <v>2</v>
      </c>
      <c r="AT1">
        <f>E3</f>
        <v>0</v>
      </c>
      <c r="BD1" s="49"/>
      <c r="BJ1" s="51"/>
      <c r="BN1">
        <f ca="1">NOW()</f>
        <v>42607.573470833333</v>
      </c>
    </row>
    <row r="2" spans="1:66" x14ac:dyDescent="0.25">
      <c r="A2" t="s">
        <v>132</v>
      </c>
      <c r="D2" t="s">
        <v>1</v>
      </c>
      <c r="E2" t="s">
        <v>130</v>
      </c>
      <c r="R2" s="49"/>
      <c r="X2" s="51"/>
      <c r="AK2" s="49"/>
      <c r="AQ2" s="51"/>
      <c r="BD2" s="49"/>
      <c r="BJ2" s="51"/>
      <c r="BN2">
        <f ca="1">NOW()</f>
        <v>42607.573470833333</v>
      </c>
    </row>
    <row r="3" spans="1:66" x14ac:dyDescent="0.25">
      <c r="A3" t="s">
        <v>66</v>
      </c>
      <c r="C3" t="s">
        <v>267</v>
      </c>
      <c r="D3" t="s">
        <v>2</v>
      </c>
      <c r="R3" s="49"/>
      <c r="X3" s="51"/>
      <c r="AK3" s="49"/>
      <c r="AQ3" s="51"/>
      <c r="BD3" s="49"/>
      <c r="BJ3" s="51"/>
    </row>
    <row r="4" spans="1:66" x14ac:dyDescent="0.25">
      <c r="F4" t="s">
        <v>3</v>
      </c>
      <c r="R4" s="49"/>
      <c r="S4" t="s">
        <v>4</v>
      </c>
      <c r="W4" t="s">
        <v>46</v>
      </c>
      <c r="X4" s="51"/>
      <c r="Y4" t="s">
        <v>3</v>
      </c>
      <c r="AK4" s="49"/>
      <c r="AL4" t="s">
        <v>4</v>
      </c>
      <c r="AP4" t="s">
        <v>46</v>
      </c>
      <c r="AQ4" s="51"/>
      <c r="AR4" t="s">
        <v>3</v>
      </c>
      <c r="BD4" s="49"/>
      <c r="BE4" t="s">
        <v>4</v>
      </c>
      <c r="BI4" t="s">
        <v>46</v>
      </c>
      <c r="BJ4" s="51"/>
      <c r="BK4" t="s">
        <v>45</v>
      </c>
      <c r="BM4" t="s">
        <v>49</v>
      </c>
    </row>
    <row r="5" spans="1:66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14</v>
      </c>
      <c r="H5" t="s">
        <v>15</v>
      </c>
      <c r="I5" t="s">
        <v>50</v>
      </c>
      <c r="J5" t="s">
        <v>51</v>
      </c>
      <c r="K5" t="s">
        <v>52</v>
      </c>
      <c r="L5" t="s">
        <v>19</v>
      </c>
      <c r="M5" t="s">
        <v>53</v>
      </c>
      <c r="N5" t="s">
        <v>39</v>
      </c>
      <c r="O5" t="s">
        <v>38</v>
      </c>
      <c r="P5" t="s">
        <v>10</v>
      </c>
      <c r="Q5" t="s">
        <v>23</v>
      </c>
      <c r="R5" s="49"/>
      <c r="S5" t="s">
        <v>24</v>
      </c>
      <c r="T5" t="s">
        <v>54</v>
      </c>
      <c r="U5" t="s">
        <v>10</v>
      </c>
      <c r="V5" t="s">
        <v>23</v>
      </c>
      <c r="W5" t="s">
        <v>27</v>
      </c>
      <c r="X5" s="51"/>
      <c r="Y5" t="s">
        <v>13</v>
      </c>
      <c r="Z5" t="s">
        <v>14</v>
      </c>
      <c r="AA5" t="s">
        <v>15</v>
      </c>
      <c r="AB5" t="s">
        <v>50</v>
      </c>
      <c r="AC5" t="s">
        <v>51</v>
      </c>
      <c r="AD5" t="s">
        <v>52</v>
      </c>
      <c r="AE5" t="s">
        <v>19</v>
      </c>
      <c r="AF5" t="s">
        <v>53</v>
      </c>
      <c r="AG5" t="s">
        <v>39</v>
      </c>
      <c r="AH5" t="s">
        <v>38</v>
      </c>
      <c r="AI5" t="s">
        <v>10</v>
      </c>
      <c r="AJ5" t="s">
        <v>23</v>
      </c>
      <c r="AK5" s="49"/>
      <c r="AL5" t="s">
        <v>24</v>
      </c>
      <c r="AM5" t="s">
        <v>54</v>
      </c>
      <c r="AN5" t="s">
        <v>10</v>
      </c>
      <c r="AO5" t="s">
        <v>23</v>
      </c>
      <c r="AP5" t="s">
        <v>27</v>
      </c>
      <c r="AQ5" s="51"/>
      <c r="AR5" t="s">
        <v>13</v>
      </c>
      <c r="AS5" t="s">
        <v>14</v>
      </c>
      <c r="AT5" t="s">
        <v>15</v>
      </c>
      <c r="AU5" t="s">
        <v>50</v>
      </c>
      <c r="AV5" t="s">
        <v>51</v>
      </c>
      <c r="AW5" t="s">
        <v>52</v>
      </c>
      <c r="AX5" t="s">
        <v>19</v>
      </c>
      <c r="AY5" t="s">
        <v>53</v>
      </c>
      <c r="AZ5" t="s">
        <v>39</v>
      </c>
      <c r="BA5" t="s">
        <v>38</v>
      </c>
      <c r="BB5" t="s">
        <v>10</v>
      </c>
      <c r="BC5" t="s">
        <v>23</v>
      </c>
      <c r="BD5" s="49"/>
      <c r="BE5" t="s">
        <v>24</v>
      </c>
      <c r="BF5" t="s">
        <v>54</v>
      </c>
      <c r="BG5" t="s">
        <v>10</v>
      </c>
      <c r="BH5" t="s">
        <v>23</v>
      </c>
      <c r="BI5" t="s">
        <v>27</v>
      </c>
      <c r="BJ5" s="51"/>
      <c r="BK5" t="s">
        <v>28</v>
      </c>
      <c r="BL5" t="s">
        <v>29</v>
      </c>
      <c r="BM5" t="s">
        <v>23</v>
      </c>
      <c r="BN5" t="s">
        <v>34</v>
      </c>
    </row>
    <row r="6" spans="1:66" x14ac:dyDescent="0.25">
      <c r="R6" s="49"/>
      <c r="X6" s="51"/>
      <c r="AK6" s="49"/>
      <c r="AQ6" s="51"/>
      <c r="BD6" s="49"/>
      <c r="BJ6" s="51"/>
    </row>
    <row r="7" spans="1:66" x14ac:dyDescent="0.25">
      <c r="A7">
        <v>103</v>
      </c>
      <c r="B7" t="s">
        <v>192</v>
      </c>
      <c r="C7" t="s">
        <v>196</v>
      </c>
      <c r="D7" t="s">
        <v>198</v>
      </c>
      <c r="E7" t="s">
        <v>171</v>
      </c>
      <c r="F7" s="48">
        <v>6</v>
      </c>
      <c r="G7" s="48">
        <v>5</v>
      </c>
      <c r="H7" s="48">
        <v>6</v>
      </c>
      <c r="I7" s="48">
        <v>7</v>
      </c>
      <c r="J7" s="48">
        <v>6</v>
      </c>
      <c r="K7" s="48">
        <v>6.2</v>
      </c>
      <c r="L7" s="48">
        <v>7</v>
      </c>
      <c r="M7" s="48">
        <v>5.8</v>
      </c>
      <c r="N7" s="53">
        <f t="shared" ref="N7:N17" si="0">SUM(F7:M7)</f>
        <v>49</v>
      </c>
      <c r="O7" s="66">
        <f t="shared" ref="O7:O17" si="1">N7/8</f>
        <v>6.125</v>
      </c>
      <c r="P7" s="48">
        <v>7</v>
      </c>
      <c r="Q7" s="66">
        <f t="shared" ref="Q7:Q17" si="2">(O7*0.9)+(P7*0.1)</f>
        <v>6.2125000000000004</v>
      </c>
      <c r="R7" s="49"/>
      <c r="S7" s="48">
        <v>6.5</v>
      </c>
      <c r="T7" s="48">
        <v>7.6</v>
      </c>
      <c r="U7" s="48">
        <v>7</v>
      </c>
      <c r="V7" s="53">
        <f t="shared" ref="V7:V17" si="3">(S7*0.25)+(T7*0.65)+(U7*0.1)</f>
        <v>7.2649999999999997</v>
      </c>
      <c r="W7" s="66">
        <f t="shared" ref="W7:W17" si="4">(Q7+V7)/2</f>
        <v>6.7387499999999996</v>
      </c>
      <c r="X7" s="51"/>
      <c r="Y7" s="48">
        <v>7</v>
      </c>
      <c r="Z7" s="48">
        <v>6.8</v>
      </c>
      <c r="AA7" s="48">
        <v>6.2</v>
      </c>
      <c r="AB7" s="48">
        <v>7.8</v>
      </c>
      <c r="AC7" s="48">
        <v>7.8</v>
      </c>
      <c r="AD7" s="48">
        <v>7</v>
      </c>
      <c r="AE7" s="48">
        <v>7.8</v>
      </c>
      <c r="AF7" s="48">
        <v>5</v>
      </c>
      <c r="AG7" s="53">
        <f t="shared" ref="AG7:AG17" si="5">SUM(Y7:AF7)</f>
        <v>55.4</v>
      </c>
      <c r="AH7" s="66">
        <f t="shared" ref="AH7:AH17" si="6">AG7/8</f>
        <v>6.9249999999999998</v>
      </c>
      <c r="AI7" s="48">
        <v>7</v>
      </c>
      <c r="AJ7" s="66">
        <f t="shared" ref="AJ7:AJ17" si="7">(AH7*0.9)+(AI7*0.1)</f>
        <v>6.9325000000000001</v>
      </c>
      <c r="AK7" s="49"/>
      <c r="AL7" s="48">
        <v>6</v>
      </c>
      <c r="AM7" s="48">
        <v>6.9</v>
      </c>
      <c r="AN7" s="48">
        <v>7</v>
      </c>
      <c r="AO7" s="53">
        <f t="shared" ref="AO7:AO17" si="8">(AL7*0.25)+(AM7*0.65)+(AN7*0.1)</f>
        <v>6.6850000000000005</v>
      </c>
      <c r="AP7" s="66">
        <f t="shared" ref="AP7:AP17" si="9">(AJ7+AO7)/2</f>
        <v>6.8087499999999999</v>
      </c>
      <c r="AQ7" s="51"/>
      <c r="AR7" s="48"/>
      <c r="AS7" s="48"/>
      <c r="AT7" s="48"/>
      <c r="AU7" s="48"/>
      <c r="AV7" s="48"/>
      <c r="AW7" s="48"/>
      <c r="AX7" s="48"/>
      <c r="AY7" s="48"/>
      <c r="AZ7">
        <f t="shared" ref="AZ7:AZ17" si="10">SUM(AR7:AY7)</f>
        <v>0</v>
      </c>
      <c r="BA7">
        <f t="shared" ref="BA7:BA17" si="11">AZ7/8</f>
        <v>0</v>
      </c>
      <c r="BB7" s="48"/>
      <c r="BC7">
        <f t="shared" ref="BC7:BC17" si="12">(BA7*0.9)+(BB7*0.1)</f>
        <v>0</v>
      </c>
      <c r="BD7" s="49"/>
      <c r="BE7" s="48"/>
      <c r="BF7" s="48"/>
      <c r="BG7" s="48"/>
      <c r="BH7">
        <f t="shared" ref="BH7:BH17" si="13">(BE7*0.25)+(BF7*0.65)+(BG7*0.1)</f>
        <v>0</v>
      </c>
      <c r="BI7">
        <f t="shared" ref="BI7:BI17" si="14">(BC7+BH7)/2</f>
        <v>0</v>
      </c>
      <c r="BJ7" s="51"/>
      <c r="BK7" s="18">
        <f t="shared" ref="BK7:BK17" si="15">W7</f>
        <v>6.7387499999999996</v>
      </c>
      <c r="BL7" s="18">
        <f t="shared" ref="BL7:BL17" si="16">AP7</f>
        <v>6.8087499999999999</v>
      </c>
      <c r="BM7" s="18">
        <f t="shared" ref="BM7:BM17" si="17">AVERAGE(BK7:BL7)</f>
        <v>6.7737499999999997</v>
      </c>
      <c r="BN7">
        <v>1</v>
      </c>
    </row>
    <row r="8" spans="1:66" x14ac:dyDescent="0.25">
      <c r="A8">
        <v>106</v>
      </c>
      <c r="B8" t="s">
        <v>203</v>
      </c>
      <c r="C8" t="s">
        <v>196</v>
      </c>
      <c r="D8" t="s">
        <v>198</v>
      </c>
      <c r="E8" t="s">
        <v>171</v>
      </c>
      <c r="F8" s="48">
        <v>5.2</v>
      </c>
      <c r="G8" s="48">
        <v>6</v>
      </c>
      <c r="H8" s="48">
        <v>6.5</v>
      </c>
      <c r="I8" s="48">
        <v>6.8</v>
      </c>
      <c r="J8" s="48">
        <v>6</v>
      </c>
      <c r="K8" s="48">
        <v>6.2</v>
      </c>
      <c r="L8" s="48">
        <v>5.8</v>
      </c>
      <c r="M8" s="48">
        <v>5.5</v>
      </c>
      <c r="N8" s="53">
        <f t="shared" si="0"/>
        <v>48</v>
      </c>
      <c r="O8" s="66">
        <f t="shared" si="1"/>
        <v>6</v>
      </c>
      <c r="P8" s="48">
        <v>7</v>
      </c>
      <c r="Q8" s="66">
        <f t="shared" si="2"/>
        <v>6.1000000000000005</v>
      </c>
      <c r="R8" s="49"/>
      <c r="S8" s="48">
        <v>5.6</v>
      </c>
      <c r="T8" s="48">
        <v>6.9</v>
      </c>
      <c r="U8" s="48">
        <v>7</v>
      </c>
      <c r="V8" s="53">
        <f t="shared" si="3"/>
        <v>6.585</v>
      </c>
      <c r="W8" s="66">
        <f t="shared" si="4"/>
        <v>6.3425000000000002</v>
      </c>
      <c r="X8" s="51"/>
      <c r="Y8" s="48">
        <v>6</v>
      </c>
      <c r="Z8" s="48">
        <v>6.2</v>
      </c>
      <c r="AA8" s="48">
        <v>6.4</v>
      </c>
      <c r="AB8" s="48">
        <v>7.2</v>
      </c>
      <c r="AC8" s="48">
        <v>6.2</v>
      </c>
      <c r="AD8" s="48">
        <v>6.4</v>
      </c>
      <c r="AE8" s="48">
        <v>6</v>
      </c>
      <c r="AF8" s="48">
        <v>6</v>
      </c>
      <c r="AG8" s="53">
        <f t="shared" si="5"/>
        <v>50.4</v>
      </c>
      <c r="AH8" s="66">
        <f t="shared" si="6"/>
        <v>6.3</v>
      </c>
      <c r="AI8" s="48">
        <v>7</v>
      </c>
      <c r="AJ8" s="66">
        <f t="shared" si="7"/>
        <v>6.37</v>
      </c>
      <c r="AK8" s="49"/>
      <c r="AL8" s="48">
        <v>6.5</v>
      </c>
      <c r="AM8" s="48">
        <v>6.6</v>
      </c>
      <c r="AN8" s="48">
        <v>7</v>
      </c>
      <c r="AO8" s="53">
        <f t="shared" si="8"/>
        <v>6.6150000000000002</v>
      </c>
      <c r="AP8" s="66">
        <f t="shared" si="9"/>
        <v>6.4924999999999997</v>
      </c>
      <c r="AQ8" s="51"/>
      <c r="AR8" s="48"/>
      <c r="AS8" s="48"/>
      <c r="AT8" s="48"/>
      <c r="AU8" s="48"/>
      <c r="AV8" s="48"/>
      <c r="AW8" s="48"/>
      <c r="AX8" s="48"/>
      <c r="AY8" s="48"/>
      <c r="AZ8">
        <f t="shared" si="10"/>
        <v>0</v>
      </c>
      <c r="BA8">
        <f t="shared" si="11"/>
        <v>0</v>
      </c>
      <c r="BB8" s="48"/>
      <c r="BC8">
        <f t="shared" si="12"/>
        <v>0</v>
      </c>
      <c r="BD8" s="49"/>
      <c r="BE8" s="48"/>
      <c r="BF8" s="48"/>
      <c r="BG8" s="48"/>
      <c r="BH8">
        <f t="shared" si="13"/>
        <v>0</v>
      </c>
      <c r="BI8">
        <f t="shared" si="14"/>
        <v>0</v>
      </c>
      <c r="BJ8" s="51"/>
      <c r="BK8" s="18">
        <f t="shared" si="15"/>
        <v>6.3425000000000002</v>
      </c>
      <c r="BL8" s="18">
        <f t="shared" si="16"/>
        <v>6.4924999999999997</v>
      </c>
      <c r="BM8" s="18">
        <f t="shared" si="17"/>
        <v>6.4175000000000004</v>
      </c>
      <c r="BN8">
        <v>2</v>
      </c>
    </row>
    <row r="9" spans="1:66" x14ac:dyDescent="0.25">
      <c r="A9">
        <v>76</v>
      </c>
      <c r="B9" t="s">
        <v>119</v>
      </c>
      <c r="C9" t="s">
        <v>139</v>
      </c>
      <c r="D9" t="s">
        <v>144</v>
      </c>
      <c r="E9" t="s">
        <v>81</v>
      </c>
      <c r="F9" s="48">
        <v>5.5</v>
      </c>
      <c r="G9" s="48">
        <v>6</v>
      </c>
      <c r="H9" s="48">
        <v>5.6</v>
      </c>
      <c r="I9" s="48">
        <v>6.2</v>
      </c>
      <c r="J9" s="48">
        <v>5.8</v>
      </c>
      <c r="K9" s="48">
        <v>6.5</v>
      </c>
      <c r="L9" s="48">
        <v>6.8</v>
      </c>
      <c r="M9" s="48">
        <v>5.5</v>
      </c>
      <c r="N9" s="53">
        <f t="shared" si="0"/>
        <v>47.9</v>
      </c>
      <c r="O9" s="66">
        <f t="shared" si="1"/>
        <v>5.9874999999999998</v>
      </c>
      <c r="P9" s="48">
        <v>5.2</v>
      </c>
      <c r="Q9" s="66">
        <f t="shared" si="2"/>
        <v>5.9087499999999995</v>
      </c>
      <c r="R9" s="49"/>
      <c r="S9" s="48">
        <v>5</v>
      </c>
      <c r="T9" s="48">
        <v>6.6</v>
      </c>
      <c r="U9" s="48">
        <v>5</v>
      </c>
      <c r="V9" s="53">
        <f t="shared" si="3"/>
        <v>6.04</v>
      </c>
      <c r="W9" s="66">
        <f t="shared" si="4"/>
        <v>5.9743750000000002</v>
      </c>
      <c r="X9" s="51"/>
      <c r="Y9" s="48">
        <v>6.5</v>
      </c>
      <c r="Z9" s="48">
        <v>6.2</v>
      </c>
      <c r="AA9" s="48">
        <v>6.4</v>
      </c>
      <c r="AB9" s="48">
        <v>6.6</v>
      </c>
      <c r="AC9" s="48">
        <v>6</v>
      </c>
      <c r="AD9" s="48">
        <v>6.4</v>
      </c>
      <c r="AE9" s="48">
        <v>6</v>
      </c>
      <c r="AF9" s="48">
        <v>5.9</v>
      </c>
      <c r="AG9" s="53">
        <f t="shared" si="5"/>
        <v>50</v>
      </c>
      <c r="AH9" s="66">
        <f t="shared" si="6"/>
        <v>6.25</v>
      </c>
      <c r="AI9" s="48">
        <v>4.4000000000000004</v>
      </c>
      <c r="AJ9" s="66">
        <f t="shared" si="7"/>
        <v>6.0650000000000004</v>
      </c>
      <c r="AK9" s="49"/>
      <c r="AL9" s="48">
        <v>5.6</v>
      </c>
      <c r="AM9" s="48">
        <v>5.9</v>
      </c>
      <c r="AN9" s="48">
        <v>4.2</v>
      </c>
      <c r="AO9" s="53">
        <f t="shared" si="8"/>
        <v>5.6550000000000002</v>
      </c>
      <c r="AP9" s="66">
        <f t="shared" si="9"/>
        <v>5.86</v>
      </c>
      <c r="AQ9" s="51"/>
      <c r="AR9" s="48"/>
      <c r="AS9" s="48"/>
      <c r="AT9" s="48"/>
      <c r="AU9" s="48"/>
      <c r="AV9" s="48"/>
      <c r="AW9" s="48"/>
      <c r="AX9" s="48"/>
      <c r="AY9" s="48"/>
      <c r="AZ9">
        <f t="shared" si="10"/>
        <v>0</v>
      </c>
      <c r="BA9">
        <f t="shared" si="11"/>
        <v>0</v>
      </c>
      <c r="BB9" s="48"/>
      <c r="BC9">
        <f t="shared" si="12"/>
        <v>0</v>
      </c>
      <c r="BD9" s="49"/>
      <c r="BE9" s="48"/>
      <c r="BF9" s="48"/>
      <c r="BG9" s="48"/>
      <c r="BH9">
        <f t="shared" si="13"/>
        <v>0</v>
      </c>
      <c r="BI9">
        <f t="shared" si="14"/>
        <v>0</v>
      </c>
      <c r="BJ9" s="51"/>
      <c r="BK9" s="18">
        <f t="shared" si="15"/>
        <v>5.9743750000000002</v>
      </c>
      <c r="BL9" s="18">
        <f t="shared" si="16"/>
        <v>5.86</v>
      </c>
      <c r="BM9" s="18">
        <f t="shared" si="17"/>
        <v>5.9171875000000007</v>
      </c>
      <c r="BN9">
        <v>3</v>
      </c>
    </row>
    <row r="10" spans="1:66" x14ac:dyDescent="0.25">
      <c r="A10">
        <v>121</v>
      </c>
      <c r="B10" t="s">
        <v>195</v>
      </c>
      <c r="C10" t="s">
        <v>158</v>
      </c>
      <c r="D10" t="s">
        <v>164</v>
      </c>
      <c r="E10" t="s">
        <v>170</v>
      </c>
      <c r="F10" s="48">
        <v>4.5</v>
      </c>
      <c r="G10" s="48">
        <v>5</v>
      </c>
      <c r="H10" s="48">
        <v>4.8</v>
      </c>
      <c r="I10" s="48">
        <v>6</v>
      </c>
      <c r="J10" s="48">
        <v>5.8</v>
      </c>
      <c r="K10" s="48">
        <v>5.8</v>
      </c>
      <c r="L10" s="48">
        <v>7</v>
      </c>
      <c r="M10" s="48">
        <v>4.5</v>
      </c>
      <c r="N10" s="53">
        <f t="shared" si="0"/>
        <v>43.400000000000006</v>
      </c>
      <c r="O10" s="66">
        <f t="shared" si="1"/>
        <v>5.4250000000000007</v>
      </c>
      <c r="P10" s="48">
        <v>6</v>
      </c>
      <c r="Q10" s="66">
        <f t="shared" si="2"/>
        <v>5.4825000000000017</v>
      </c>
      <c r="R10" s="49"/>
      <c r="S10" s="48">
        <v>4.8</v>
      </c>
      <c r="T10" s="48">
        <v>6.8</v>
      </c>
      <c r="U10" s="48">
        <v>5.8</v>
      </c>
      <c r="V10" s="53">
        <f t="shared" si="3"/>
        <v>6.2</v>
      </c>
      <c r="W10" s="66">
        <f t="shared" si="4"/>
        <v>5.8412500000000005</v>
      </c>
      <c r="X10" s="51"/>
      <c r="Y10" s="48">
        <v>4.5</v>
      </c>
      <c r="Z10" s="48">
        <v>5.3</v>
      </c>
      <c r="AA10" s="48">
        <v>4.8</v>
      </c>
      <c r="AB10" s="48">
        <v>4.8</v>
      </c>
      <c r="AC10" s="48">
        <v>6</v>
      </c>
      <c r="AD10" s="48">
        <v>5.8</v>
      </c>
      <c r="AE10" s="48">
        <v>5.8</v>
      </c>
      <c r="AF10" s="48">
        <v>5</v>
      </c>
      <c r="AG10" s="53">
        <f t="shared" si="5"/>
        <v>42</v>
      </c>
      <c r="AH10" s="66">
        <f t="shared" si="6"/>
        <v>5.25</v>
      </c>
      <c r="AI10" s="48">
        <v>7.2</v>
      </c>
      <c r="AJ10" s="66">
        <f t="shared" si="7"/>
        <v>5.4450000000000003</v>
      </c>
      <c r="AK10" s="49"/>
      <c r="AL10" s="48">
        <v>5.2</v>
      </c>
      <c r="AM10" s="48">
        <v>6.8</v>
      </c>
      <c r="AN10" s="48">
        <v>7.2</v>
      </c>
      <c r="AO10" s="53">
        <f t="shared" si="8"/>
        <v>6.4399999999999995</v>
      </c>
      <c r="AP10" s="66">
        <f t="shared" si="9"/>
        <v>5.9424999999999999</v>
      </c>
      <c r="AQ10" s="51"/>
      <c r="AR10" s="48"/>
      <c r="AS10" s="48"/>
      <c r="AT10" s="48"/>
      <c r="AU10" s="48"/>
      <c r="AV10" s="48"/>
      <c r="AW10" s="48"/>
      <c r="AX10" s="48"/>
      <c r="AY10" s="48"/>
      <c r="AZ10">
        <f t="shared" si="10"/>
        <v>0</v>
      </c>
      <c r="BA10">
        <f t="shared" si="11"/>
        <v>0</v>
      </c>
      <c r="BB10" s="48"/>
      <c r="BC10">
        <f t="shared" si="12"/>
        <v>0</v>
      </c>
      <c r="BD10" s="49"/>
      <c r="BE10" s="48"/>
      <c r="BF10" s="48"/>
      <c r="BG10" s="48"/>
      <c r="BH10">
        <f t="shared" si="13"/>
        <v>0</v>
      </c>
      <c r="BI10">
        <f t="shared" si="14"/>
        <v>0</v>
      </c>
      <c r="BJ10" s="51"/>
      <c r="BK10" s="18">
        <f t="shared" si="15"/>
        <v>5.8412500000000005</v>
      </c>
      <c r="BL10" s="18">
        <f t="shared" si="16"/>
        <v>5.9424999999999999</v>
      </c>
      <c r="BM10" s="18">
        <f t="shared" si="17"/>
        <v>5.8918750000000006</v>
      </c>
      <c r="BN10">
        <v>4</v>
      </c>
    </row>
    <row r="11" spans="1:66" x14ac:dyDescent="0.25">
      <c r="A11">
        <v>123</v>
      </c>
      <c r="B11" t="s">
        <v>189</v>
      </c>
      <c r="C11" t="s">
        <v>163</v>
      </c>
      <c r="D11" t="s">
        <v>164</v>
      </c>
      <c r="E11" t="s">
        <v>170</v>
      </c>
      <c r="F11" s="48">
        <v>4</v>
      </c>
      <c r="G11" s="48">
        <v>4.5999999999999996</v>
      </c>
      <c r="H11" s="48">
        <v>5.2</v>
      </c>
      <c r="I11" s="48">
        <v>6</v>
      </c>
      <c r="J11" s="48">
        <v>6</v>
      </c>
      <c r="K11" s="48">
        <v>5.5</v>
      </c>
      <c r="L11" s="48">
        <v>6.5</v>
      </c>
      <c r="M11" s="48">
        <v>5</v>
      </c>
      <c r="N11" s="53">
        <f t="shared" si="0"/>
        <v>42.8</v>
      </c>
      <c r="O11" s="66">
        <f t="shared" si="1"/>
        <v>5.35</v>
      </c>
      <c r="P11" s="48">
        <v>7</v>
      </c>
      <c r="Q11" s="66">
        <f t="shared" si="2"/>
        <v>5.5149999999999997</v>
      </c>
      <c r="R11" s="49"/>
      <c r="S11" s="48">
        <v>4.8</v>
      </c>
      <c r="T11" s="48">
        <v>6.4</v>
      </c>
      <c r="U11" s="48">
        <v>7</v>
      </c>
      <c r="V11" s="53">
        <f t="shared" si="3"/>
        <v>6.0600000000000005</v>
      </c>
      <c r="W11" s="66">
        <f t="shared" si="4"/>
        <v>5.7874999999999996</v>
      </c>
      <c r="X11" s="51"/>
      <c r="Y11" s="48">
        <v>4.5999999999999996</v>
      </c>
      <c r="Z11" s="48">
        <v>5.3</v>
      </c>
      <c r="AA11" s="48">
        <v>6.8</v>
      </c>
      <c r="AB11" s="48">
        <v>4.9000000000000004</v>
      </c>
      <c r="AC11" s="48">
        <v>6.4</v>
      </c>
      <c r="AD11" s="48">
        <v>5.5</v>
      </c>
      <c r="AE11" s="48">
        <v>5.5</v>
      </c>
      <c r="AF11" s="48">
        <v>4.5</v>
      </c>
      <c r="AG11" s="53">
        <f t="shared" si="5"/>
        <v>43.5</v>
      </c>
      <c r="AH11" s="66">
        <f t="shared" si="6"/>
        <v>5.4375</v>
      </c>
      <c r="AI11" s="48">
        <v>7.5</v>
      </c>
      <c r="AJ11" s="66">
        <f t="shared" si="7"/>
        <v>5.6437499999999998</v>
      </c>
      <c r="AK11" s="49"/>
      <c r="AL11" s="48">
        <v>4.7</v>
      </c>
      <c r="AM11" s="48">
        <v>5.9</v>
      </c>
      <c r="AN11" s="48">
        <v>7.6</v>
      </c>
      <c r="AO11" s="53">
        <f t="shared" si="8"/>
        <v>5.7700000000000005</v>
      </c>
      <c r="AP11" s="66">
        <f t="shared" si="9"/>
        <v>5.7068750000000001</v>
      </c>
      <c r="AQ11" s="51"/>
      <c r="AR11" s="48"/>
      <c r="AS11" s="48"/>
      <c r="AT11" s="48"/>
      <c r="AU11" s="48"/>
      <c r="AV11" s="48"/>
      <c r="AW11" s="48"/>
      <c r="AX11" s="48"/>
      <c r="AY11" s="48"/>
      <c r="AZ11">
        <f t="shared" si="10"/>
        <v>0</v>
      </c>
      <c r="BA11">
        <f t="shared" si="11"/>
        <v>0</v>
      </c>
      <c r="BB11" s="48"/>
      <c r="BC11">
        <f t="shared" si="12"/>
        <v>0</v>
      </c>
      <c r="BD11" s="49"/>
      <c r="BE11" s="48"/>
      <c r="BF11" s="48"/>
      <c r="BG11" s="48"/>
      <c r="BH11">
        <f t="shared" si="13"/>
        <v>0</v>
      </c>
      <c r="BI11">
        <f t="shared" si="14"/>
        <v>0</v>
      </c>
      <c r="BJ11" s="51"/>
      <c r="BK11" s="18">
        <f t="shared" si="15"/>
        <v>5.7874999999999996</v>
      </c>
      <c r="BL11" s="18">
        <f t="shared" si="16"/>
        <v>5.7068750000000001</v>
      </c>
      <c r="BM11" s="18">
        <f t="shared" si="17"/>
        <v>5.7471874999999999</v>
      </c>
      <c r="BN11">
        <v>5</v>
      </c>
    </row>
    <row r="12" spans="1:66" x14ac:dyDescent="0.25">
      <c r="A12">
        <v>124</v>
      </c>
      <c r="B12" t="s">
        <v>190</v>
      </c>
      <c r="C12" t="s">
        <v>163</v>
      </c>
      <c r="D12" t="s">
        <v>164</v>
      </c>
      <c r="E12" t="s">
        <v>170</v>
      </c>
      <c r="F12" s="48">
        <v>4.2</v>
      </c>
      <c r="G12" s="48">
        <v>4.2</v>
      </c>
      <c r="H12" s="48">
        <v>5</v>
      </c>
      <c r="I12" s="48">
        <v>5</v>
      </c>
      <c r="J12" s="48">
        <v>4.8</v>
      </c>
      <c r="K12" s="48">
        <v>4.5</v>
      </c>
      <c r="L12" s="48">
        <v>6.5</v>
      </c>
      <c r="M12" s="48">
        <v>5.5</v>
      </c>
      <c r="N12" s="53">
        <f t="shared" si="0"/>
        <v>39.700000000000003</v>
      </c>
      <c r="O12" s="66">
        <f t="shared" si="1"/>
        <v>4.9625000000000004</v>
      </c>
      <c r="P12" s="48">
        <v>7</v>
      </c>
      <c r="Q12" s="66">
        <f t="shared" si="2"/>
        <v>5.1662500000000007</v>
      </c>
      <c r="R12" s="49"/>
      <c r="S12" s="48">
        <v>4.0999999999999996</v>
      </c>
      <c r="T12" s="48">
        <v>6.9</v>
      </c>
      <c r="U12" s="48">
        <v>6.5</v>
      </c>
      <c r="V12" s="53">
        <f t="shared" si="3"/>
        <v>6.16</v>
      </c>
      <c r="W12" s="66">
        <f t="shared" si="4"/>
        <v>5.6631250000000009</v>
      </c>
      <c r="X12" s="51"/>
      <c r="Y12" s="48">
        <v>4.4000000000000004</v>
      </c>
      <c r="Z12" s="48">
        <v>5.5</v>
      </c>
      <c r="AA12" s="48">
        <v>6</v>
      </c>
      <c r="AB12" s="48">
        <v>4.8</v>
      </c>
      <c r="AC12" s="48">
        <v>5.2</v>
      </c>
      <c r="AD12" s="48">
        <v>5</v>
      </c>
      <c r="AE12" s="48">
        <v>5.8</v>
      </c>
      <c r="AF12" s="48">
        <v>4.5</v>
      </c>
      <c r="AG12" s="53">
        <f t="shared" si="5"/>
        <v>41.199999999999996</v>
      </c>
      <c r="AH12" s="66">
        <f t="shared" si="6"/>
        <v>5.1499999999999995</v>
      </c>
      <c r="AI12" s="48">
        <v>7.2</v>
      </c>
      <c r="AJ12" s="66">
        <f t="shared" si="7"/>
        <v>5.3549999999999995</v>
      </c>
      <c r="AK12" s="49"/>
      <c r="AL12" s="48">
        <v>4.5</v>
      </c>
      <c r="AM12" s="48">
        <v>6.6</v>
      </c>
      <c r="AN12" s="48">
        <v>7.6</v>
      </c>
      <c r="AO12" s="53">
        <f t="shared" si="8"/>
        <v>6.1749999999999998</v>
      </c>
      <c r="AP12" s="66">
        <f t="shared" si="9"/>
        <v>5.7649999999999997</v>
      </c>
      <c r="AQ12" s="51"/>
      <c r="AR12" s="48"/>
      <c r="AS12" s="48"/>
      <c r="AT12" s="48"/>
      <c r="AU12" s="48"/>
      <c r="AV12" s="48"/>
      <c r="AW12" s="48"/>
      <c r="AX12" s="48"/>
      <c r="AY12" s="48"/>
      <c r="AZ12">
        <f t="shared" si="10"/>
        <v>0</v>
      </c>
      <c r="BA12">
        <f t="shared" si="11"/>
        <v>0</v>
      </c>
      <c r="BB12" s="48"/>
      <c r="BC12">
        <f t="shared" si="12"/>
        <v>0</v>
      </c>
      <c r="BD12" s="49"/>
      <c r="BE12" s="48"/>
      <c r="BF12" s="48"/>
      <c r="BG12" s="48"/>
      <c r="BH12">
        <f t="shared" si="13"/>
        <v>0</v>
      </c>
      <c r="BI12">
        <f t="shared" si="14"/>
        <v>0</v>
      </c>
      <c r="BJ12" s="51"/>
      <c r="BK12" s="18">
        <f t="shared" si="15"/>
        <v>5.6631250000000009</v>
      </c>
      <c r="BL12" s="18">
        <f t="shared" si="16"/>
        <v>5.7649999999999997</v>
      </c>
      <c r="BM12" s="18">
        <f t="shared" si="17"/>
        <v>5.7140625000000007</v>
      </c>
      <c r="BN12">
        <v>6</v>
      </c>
    </row>
    <row r="13" spans="1:66" x14ac:dyDescent="0.25">
      <c r="A13">
        <v>119</v>
      </c>
      <c r="B13" t="s">
        <v>234</v>
      </c>
      <c r="C13" t="s">
        <v>158</v>
      </c>
      <c r="D13" t="s">
        <v>164</v>
      </c>
      <c r="E13" t="s">
        <v>170</v>
      </c>
      <c r="F13" s="48">
        <v>4.5</v>
      </c>
      <c r="G13" s="48">
        <v>4</v>
      </c>
      <c r="H13" s="48">
        <v>4.2</v>
      </c>
      <c r="I13" s="48">
        <v>5</v>
      </c>
      <c r="J13" s="48">
        <v>4.5</v>
      </c>
      <c r="K13" s="48">
        <v>4.2</v>
      </c>
      <c r="L13" s="48">
        <v>4.8</v>
      </c>
      <c r="M13" s="48">
        <v>5</v>
      </c>
      <c r="N13" s="53">
        <f t="shared" si="0"/>
        <v>36.200000000000003</v>
      </c>
      <c r="O13" s="66">
        <f t="shared" si="1"/>
        <v>4.5250000000000004</v>
      </c>
      <c r="P13" s="48">
        <v>6</v>
      </c>
      <c r="Q13" s="66">
        <f t="shared" si="2"/>
        <v>4.6725000000000012</v>
      </c>
      <c r="R13" s="49"/>
      <c r="S13" s="48">
        <v>5.4</v>
      </c>
      <c r="T13" s="48">
        <v>6.8</v>
      </c>
      <c r="U13" s="48">
        <v>5.8</v>
      </c>
      <c r="V13" s="53">
        <f t="shared" si="3"/>
        <v>6.35</v>
      </c>
      <c r="W13" s="66">
        <f t="shared" si="4"/>
        <v>5.5112500000000004</v>
      </c>
      <c r="X13" s="51"/>
      <c r="Y13" s="48">
        <v>4.9000000000000004</v>
      </c>
      <c r="Z13" s="48">
        <v>5.6</v>
      </c>
      <c r="AA13" s="48">
        <v>4.8</v>
      </c>
      <c r="AB13" s="48">
        <v>5</v>
      </c>
      <c r="AC13" s="48">
        <v>5.2</v>
      </c>
      <c r="AD13" s="48">
        <v>6</v>
      </c>
      <c r="AE13" s="48">
        <v>6</v>
      </c>
      <c r="AF13" s="48">
        <v>4.5</v>
      </c>
      <c r="AG13" s="53">
        <f t="shared" si="5"/>
        <v>42</v>
      </c>
      <c r="AH13" s="66">
        <f t="shared" si="6"/>
        <v>5.25</v>
      </c>
      <c r="AI13" s="48">
        <v>7.2</v>
      </c>
      <c r="AJ13" s="66">
        <f t="shared" si="7"/>
        <v>5.4450000000000003</v>
      </c>
      <c r="AK13" s="49"/>
      <c r="AL13" s="48">
        <v>4.5</v>
      </c>
      <c r="AM13" s="48">
        <v>6.7</v>
      </c>
      <c r="AN13" s="48">
        <v>7.2</v>
      </c>
      <c r="AO13" s="53">
        <f t="shared" si="8"/>
        <v>6.2</v>
      </c>
      <c r="AP13" s="66">
        <f t="shared" si="9"/>
        <v>5.8224999999999998</v>
      </c>
      <c r="AQ13" s="51"/>
      <c r="AR13" s="48"/>
      <c r="AS13" s="48"/>
      <c r="AT13" s="48"/>
      <c r="AU13" s="48"/>
      <c r="AV13" s="48"/>
      <c r="AW13" s="48"/>
      <c r="AX13" s="48"/>
      <c r="AY13" s="48"/>
      <c r="AZ13">
        <f t="shared" si="10"/>
        <v>0</v>
      </c>
      <c r="BA13">
        <f t="shared" si="11"/>
        <v>0</v>
      </c>
      <c r="BB13" s="48"/>
      <c r="BC13">
        <f t="shared" si="12"/>
        <v>0</v>
      </c>
      <c r="BD13" s="49"/>
      <c r="BE13" s="48"/>
      <c r="BF13" s="48"/>
      <c r="BG13" s="48"/>
      <c r="BH13">
        <f t="shared" si="13"/>
        <v>0</v>
      </c>
      <c r="BI13">
        <f t="shared" si="14"/>
        <v>0</v>
      </c>
      <c r="BJ13" s="51"/>
      <c r="BK13" s="18">
        <f t="shared" si="15"/>
        <v>5.5112500000000004</v>
      </c>
      <c r="BL13" s="18">
        <f t="shared" si="16"/>
        <v>5.8224999999999998</v>
      </c>
      <c r="BM13" s="18">
        <f t="shared" si="17"/>
        <v>5.6668750000000001</v>
      </c>
    </row>
    <row r="14" spans="1:66" x14ac:dyDescent="0.25">
      <c r="A14">
        <v>117</v>
      </c>
      <c r="B14" t="s">
        <v>233</v>
      </c>
      <c r="C14" t="s">
        <v>158</v>
      </c>
      <c r="D14" t="s">
        <v>164</v>
      </c>
      <c r="E14" t="s">
        <v>170</v>
      </c>
      <c r="F14" s="48">
        <v>4.5</v>
      </c>
      <c r="G14" s="48">
        <v>5</v>
      </c>
      <c r="H14" s="48">
        <v>5</v>
      </c>
      <c r="I14" s="48">
        <v>6</v>
      </c>
      <c r="J14" s="48">
        <v>6.5</v>
      </c>
      <c r="K14" s="48">
        <v>5.5</v>
      </c>
      <c r="L14" s="48">
        <v>5.2</v>
      </c>
      <c r="M14" s="48">
        <v>5.2</v>
      </c>
      <c r="N14" s="53">
        <f t="shared" si="0"/>
        <v>42.900000000000006</v>
      </c>
      <c r="O14" s="66">
        <f t="shared" si="1"/>
        <v>5.3625000000000007</v>
      </c>
      <c r="P14" s="48">
        <v>6</v>
      </c>
      <c r="Q14" s="66">
        <f t="shared" si="2"/>
        <v>5.4262500000000014</v>
      </c>
      <c r="R14" s="49"/>
      <c r="S14" s="48">
        <v>4.5999999999999996</v>
      </c>
      <c r="T14" s="48">
        <v>5.5</v>
      </c>
      <c r="U14" s="48">
        <v>5.8</v>
      </c>
      <c r="V14" s="53">
        <f t="shared" si="3"/>
        <v>5.3049999999999997</v>
      </c>
      <c r="W14" s="66">
        <f t="shared" si="4"/>
        <v>5.3656250000000005</v>
      </c>
      <c r="X14" s="51"/>
      <c r="Y14" s="48">
        <v>5</v>
      </c>
      <c r="Z14" s="48">
        <v>5.3</v>
      </c>
      <c r="AA14" s="48">
        <v>6</v>
      </c>
      <c r="AB14" s="48">
        <v>4.9000000000000004</v>
      </c>
      <c r="AC14" s="48">
        <v>5.7</v>
      </c>
      <c r="AD14" s="48">
        <v>5.8</v>
      </c>
      <c r="AE14" s="48">
        <v>5.5</v>
      </c>
      <c r="AF14" s="48">
        <v>5.5</v>
      </c>
      <c r="AG14" s="53">
        <f t="shared" si="5"/>
        <v>43.7</v>
      </c>
      <c r="AH14" s="66">
        <f t="shared" si="6"/>
        <v>5.4625000000000004</v>
      </c>
      <c r="AI14" s="48">
        <v>7.2</v>
      </c>
      <c r="AJ14" s="66">
        <f t="shared" si="7"/>
        <v>5.6362500000000004</v>
      </c>
      <c r="AK14" s="49"/>
      <c r="AL14" s="48">
        <v>4.9000000000000004</v>
      </c>
      <c r="AM14" s="48">
        <v>5.9</v>
      </c>
      <c r="AN14" s="48">
        <v>7.2</v>
      </c>
      <c r="AO14" s="53">
        <f t="shared" si="8"/>
        <v>5.78</v>
      </c>
      <c r="AP14" s="66">
        <f t="shared" si="9"/>
        <v>5.7081250000000008</v>
      </c>
      <c r="AQ14" s="51"/>
      <c r="AR14" s="48"/>
      <c r="AS14" s="48"/>
      <c r="AT14" s="48"/>
      <c r="AU14" s="48"/>
      <c r="AV14" s="48"/>
      <c r="AW14" s="48"/>
      <c r="AX14" s="48"/>
      <c r="AY14" s="48"/>
      <c r="AZ14">
        <f t="shared" si="10"/>
        <v>0</v>
      </c>
      <c r="BA14">
        <f t="shared" si="11"/>
        <v>0</v>
      </c>
      <c r="BB14" s="48"/>
      <c r="BC14">
        <f t="shared" si="12"/>
        <v>0</v>
      </c>
      <c r="BD14" s="49"/>
      <c r="BE14" s="48"/>
      <c r="BF14" s="48"/>
      <c r="BG14" s="48"/>
      <c r="BH14">
        <f t="shared" si="13"/>
        <v>0</v>
      </c>
      <c r="BI14">
        <f t="shared" si="14"/>
        <v>0</v>
      </c>
      <c r="BJ14" s="51"/>
      <c r="BK14" s="18">
        <f t="shared" si="15"/>
        <v>5.3656250000000005</v>
      </c>
      <c r="BL14" s="18">
        <f t="shared" si="16"/>
        <v>5.7081250000000008</v>
      </c>
      <c r="BM14" s="18">
        <f t="shared" si="17"/>
        <v>5.5368750000000002</v>
      </c>
    </row>
    <row r="15" spans="1:66" x14ac:dyDescent="0.25">
      <c r="A15">
        <v>111</v>
      </c>
      <c r="B15" t="s">
        <v>194</v>
      </c>
      <c r="C15" t="s">
        <v>158</v>
      </c>
      <c r="D15" t="s">
        <v>164</v>
      </c>
      <c r="E15" t="s">
        <v>170</v>
      </c>
      <c r="F15" s="48">
        <v>5</v>
      </c>
      <c r="G15" s="48">
        <v>4.8</v>
      </c>
      <c r="H15" s="48">
        <v>4</v>
      </c>
      <c r="I15" s="48">
        <v>4.8</v>
      </c>
      <c r="J15" s="48">
        <v>5</v>
      </c>
      <c r="K15" s="48">
        <v>4.8</v>
      </c>
      <c r="L15" s="48">
        <v>5.2</v>
      </c>
      <c r="M15" s="48">
        <v>4.8</v>
      </c>
      <c r="N15" s="53">
        <f t="shared" si="0"/>
        <v>38.4</v>
      </c>
      <c r="O15" s="66">
        <f t="shared" si="1"/>
        <v>4.8</v>
      </c>
      <c r="P15" s="48">
        <v>6</v>
      </c>
      <c r="Q15" s="66">
        <f t="shared" si="2"/>
        <v>4.92</v>
      </c>
      <c r="R15" s="49"/>
      <c r="S15" s="48">
        <v>4.5999999999999996</v>
      </c>
      <c r="T15" s="48">
        <v>5.3</v>
      </c>
      <c r="U15" s="48">
        <v>5.8</v>
      </c>
      <c r="V15" s="53">
        <f t="shared" si="3"/>
        <v>5.1749999999999998</v>
      </c>
      <c r="W15" s="66">
        <f t="shared" si="4"/>
        <v>5.0474999999999994</v>
      </c>
      <c r="X15" s="51"/>
      <c r="Y15" s="48">
        <v>5.3</v>
      </c>
      <c r="Z15" s="48">
        <v>4.8</v>
      </c>
      <c r="AA15" s="48">
        <v>4.2</v>
      </c>
      <c r="AB15" s="48">
        <v>4.7</v>
      </c>
      <c r="AC15" s="48">
        <v>5.9</v>
      </c>
      <c r="AD15" s="48">
        <v>6</v>
      </c>
      <c r="AE15" s="48">
        <v>5.6</v>
      </c>
      <c r="AF15" s="48">
        <v>4</v>
      </c>
      <c r="AG15" s="53">
        <f t="shared" si="5"/>
        <v>40.5</v>
      </c>
      <c r="AH15" s="66">
        <f t="shared" si="6"/>
        <v>5.0625</v>
      </c>
      <c r="AI15" s="48">
        <v>7.2</v>
      </c>
      <c r="AJ15" s="66">
        <f t="shared" si="7"/>
        <v>5.2762500000000001</v>
      </c>
      <c r="AK15" s="49"/>
      <c r="AL15" s="48">
        <v>4.9000000000000004</v>
      </c>
      <c r="AM15" s="48">
        <v>6.2</v>
      </c>
      <c r="AN15" s="48">
        <v>7.2</v>
      </c>
      <c r="AO15" s="53">
        <f t="shared" si="8"/>
        <v>5.9750000000000005</v>
      </c>
      <c r="AP15" s="66">
        <f t="shared" si="9"/>
        <v>5.6256250000000003</v>
      </c>
      <c r="AQ15" s="51"/>
      <c r="AR15" s="48"/>
      <c r="AS15" s="48"/>
      <c r="AT15" s="48"/>
      <c r="AU15" s="48"/>
      <c r="AV15" s="48"/>
      <c r="AW15" s="48"/>
      <c r="AX15" s="48"/>
      <c r="AY15" s="48"/>
      <c r="AZ15">
        <f t="shared" si="10"/>
        <v>0</v>
      </c>
      <c r="BA15">
        <f t="shared" si="11"/>
        <v>0</v>
      </c>
      <c r="BB15" s="48"/>
      <c r="BC15">
        <f t="shared" si="12"/>
        <v>0</v>
      </c>
      <c r="BD15" s="49"/>
      <c r="BE15" s="48"/>
      <c r="BF15" s="48"/>
      <c r="BG15" s="48"/>
      <c r="BH15">
        <f t="shared" si="13"/>
        <v>0</v>
      </c>
      <c r="BI15">
        <f t="shared" si="14"/>
        <v>0</v>
      </c>
      <c r="BJ15" s="51"/>
      <c r="BK15" s="18">
        <f t="shared" si="15"/>
        <v>5.0474999999999994</v>
      </c>
      <c r="BL15" s="18">
        <f t="shared" si="16"/>
        <v>5.6256250000000003</v>
      </c>
      <c r="BM15" s="18">
        <f t="shared" si="17"/>
        <v>5.3365624999999994</v>
      </c>
    </row>
    <row r="16" spans="1:66" x14ac:dyDescent="0.25">
      <c r="A16">
        <v>116</v>
      </c>
      <c r="B16" t="s">
        <v>232</v>
      </c>
      <c r="C16" t="s">
        <v>163</v>
      </c>
      <c r="D16" t="s">
        <v>164</v>
      </c>
      <c r="E16" t="s">
        <v>170</v>
      </c>
      <c r="F16" s="48">
        <v>4</v>
      </c>
      <c r="G16" s="48">
        <v>4.5</v>
      </c>
      <c r="H16" s="48">
        <v>5</v>
      </c>
      <c r="I16" s="48">
        <v>4.5</v>
      </c>
      <c r="J16" s="48">
        <v>5.2</v>
      </c>
      <c r="K16" s="48">
        <v>4.5</v>
      </c>
      <c r="L16" s="48">
        <v>5.2</v>
      </c>
      <c r="M16" s="48">
        <v>4</v>
      </c>
      <c r="N16" s="53">
        <f t="shared" si="0"/>
        <v>36.9</v>
      </c>
      <c r="O16" s="66">
        <f t="shared" si="1"/>
        <v>4.6124999999999998</v>
      </c>
      <c r="P16" s="48">
        <v>7</v>
      </c>
      <c r="Q16" s="66">
        <f t="shared" si="2"/>
        <v>4.8512500000000003</v>
      </c>
      <c r="R16" s="49"/>
      <c r="S16" s="48">
        <v>4</v>
      </c>
      <c r="T16" s="48">
        <v>6.3</v>
      </c>
      <c r="U16" s="48">
        <v>7</v>
      </c>
      <c r="V16" s="53">
        <f t="shared" si="3"/>
        <v>5.7949999999999999</v>
      </c>
      <c r="W16" s="66">
        <f t="shared" si="4"/>
        <v>5.3231250000000001</v>
      </c>
      <c r="X16" s="51"/>
      <c r="Y16" s="48">
        <v>2</v>
      </c>
      <c r="Z16" s="48">
        <v>4.8</v>
      </c>
      <c r="AA16" s="48">
        <v>5.2</v>
      </c>
      <c r="AB16" s="48">
        <v>4.8</v>
      </c>
      <c r="AC16" s="48">
        <v>5.4</v>
      </c>
      <c r="AD16" s="48">
        <v>5.5</v>
      </c>
      <c r="AE16" s="48">
        <v>4.8</v>
      </c>
      <c r="AF16" s="48">
        <v>4.8</v>
      </c>
      <c r="AG16" s="53">
        <f t="shared" si="5"/>
        <v>37.299999999999997</v>
      </c>
      <c r="AH16">
        <f t="shared" si="6"/>
        <v>4.6624999999999996</v>
      </c>
      <c r="AI16" s="48">
        <v>7.5</v>
      </c>
      <c r="AJ16" s="66">
        <f t="shared" si="7"/>
        <v>4.94625</v>
      </c>
      <c r="AK16" s="49"/>
      <c r="AL16" s="48">
        <v>4.5</v>
      </c>
      <c r="AM16" s="48">
        <v>5.9</v>
      </c>
      <c r="AN16" s="48">
        <v>7.6</v>
      </c>
      <c r="AO16" s="53">
        <f t="shared" si="8"/>
        <v>5.7200000000000006</v>
      </c>
      <c r="AP16" s="66">
        <f t="shared" si="9"/>
        <v>5.3331250000000008</v>
      </c>
      <c r="AQ16" s="51"/>
      <c r="AR16" s="48"/>
      <c r="AS16" s="48"/>
      <c r="AT16" s="48"/>
      <c r="AU16" s="48"/>
      <c r="AV16" s="48"/>
      <c r="AW16" s="48"/>
      <c r="AX16" s="48"/>
      <c r="AY16" s="48"/>
      <c r="AZ16">
        <f t="shared" si="10"/>
        <v>0</v>
      </c>
      <c r="BA16">
        <f t="shared" si="11"/>
        <v>0</v>
      </c>
      <c r="BB16" s="48"/>
      <c r="BC16">
        <f t="shared" si="12"/>
        <v>0</v>
      </c>
      <c r="BD16" s="49"/>
      <c r="BE16" s="48"/>
      <c r="BF16" s="48"/>
      <c r="BG16" s="48"/>
      <c r="BH16">
        <f t="shared" si="13"/>
        <v>0</v>
      </c>
      <c r="BI16">
        <f t="shared" si="14"/>
        <v>0</v>
      </c>
      <c r="BJ16" s="51"/>
      <c r="BK16" s="18">
        <f t="shared" si="15"/>
        <v>5.3231250000000001</v>
      </c>
      <c r="BL16" s="18">
        <f t="shared" si="16"/>
        <v>5.3331250000000008</v>
      </c>
      <c r="BM16" s="18">
        <f t="shared" si="17"/>
        <v>5.328125</v>
      </c>
    </row>
    <row r="17" spans="1:65" x14ac:dyDescent="0.25">
      <c r="A17">
        <v>71</v>
      </c>
      <c r="B17" t="s">
        <v>125</v>
      </c>
      <c r="C17" t="s">
        <v>139</v>
      </c>
      <c r="D17" t="s">
        <v>144</v>
      </c>
      <c r="E17" t="s">
        <v>81</v>
      </c>
      <c r="F17" s="48">
        <v>3</v>
      </c>
      <c r="G17" s="48">
        <v>5.5</v>
      </c>
      <c r="H17" s="48">
        <v>5</v>
      </c>
      <c r="I17" s="48">
        <v>6</v>
      </c>
      <c r="J17" s="48">
        <v>5.5</v>
      </c>
      <c r="K17" s="48">
        <v>6</v>
      </c>
      <c r="L17" s="48">
        <v>6.8</v>
      </c>
      <c r="M17" s="48">
        <v>5.8</v>
      </c>
      <c r="N17" s="53">
        <f t="shared" si="0"/>
        <v>43.599999999999994</v>
      </c>
      <c r="O17" s="66">
        <f t="shared" si="1"/>
        <v>5.4499999999999993</v>
      </c>
      <c r="P17" s="48">
        <v>4.8</v>
      </c>
      <c r="Q17" s="66">
        <f t="shared" si="2"/>
        <v>5.3849999999999998</v>
      </c>
      <c r="R17" s="49"/>
      <c r="S17" s="48">
        <v>4</v>
      </c>
      <c r="T17" s="48">
        <v>6.2</v>
      </c>
      <c r="U17" s="48">
        <v>4.2</v>
      </c>
      <c r="V17" s="53">
        <f t="shared" si="3"/>
        <v>5.45</v>
      </c>
      <c r="W17" s="66">
        <f t="shared" si="4"/>
        <v>5.4175000000000004</v>
      </c>
      <c r="X17" s="51"/>
      <c r="Y17" s="48">
        <v>5</v>
      </c>
      <c r="Z17" s="48">
        <v>5.5</v>
      </c>
      <c r="AA17" s="48">
        <v>6.4</v>
      </c>
      <c r="AB17" s="48">
        <v>6.5</v>
      </c>
      <c r="AC17" s="48">
        <v>7</v>
      </c>
      <c r="AD17" s="48">
        <v>6</v>
      </c>
      <c r="AE17" s="48">
        <v>6.7</v>
      </c>
      <c r="AF17" s="48">
        <v>5</v>
      </c>
      <c r="AG17" s="53">
        <f t="shared" si="5"/>
        <v>48.1</v>
      </c>
      <c r="AH17" s="66">
        <f t="shared" si="6"/>
        <v>6.0125000000000002</v>
      </c>
      <c r="AI17" s="48">
        <v>4.4000000000000004</v>
      </c>
      <c r="AJ17" s="66">
        <f t="shared" si="7"/>
        <v>5.8512500000000003</v>
      </c>
      <c r="AK17" s="49"/>
      <c r="AL17" s="48">
        <v>5.0999999999999996</v>
      </c>
      <c r="AM17" s="48">
        <v>4.4000000000000004</v>
      </c>
      <c r="AN17" s="48">
        <v>3.9</v>
      </c>
      <c r="AO17" s="53">
        <f t="shared" si="8"/>
        <v>4.5249999999999995</v>
      </c>
      <c r="AP17" s="66">
        <f t="shared" si="9"/>
        <v>5.1881249999999994</v>
      </c>
      <c r="AQ17" s="51"/>
      <c r="AR17" s="48"/>
      <c r="AS17" s="48"/>
      <c r="AT17" s="48"/>
      <c r="AU17" s="48"/>
      <c r="AV17" s="48"/>
      <c r="AW17" s="48"/>
      <c r="AX17" s="48"/>
      <c r="AY17" s="48"/>
      <c r="AZ17">
        <f t="shared" si="10"/>
        <v>0</v>
      </c>
      <c r="BA17">
        <f t="shared" si="11"/>
        <v>0</v>
      </c>
      <c r="BB17" s="48"/>
      <c r="BC17">
        <f t="shared" si="12"/>
        <v>0</v>
      </c>
      <c r="BD17" s="49"/>
      <c r="BE17" s="48"/>
      <c r="BF17" s="48"/>
      <c r="BG17" s="48"/>
      <c r="BH17">
        <f t="shared" si="13"/>
        <v>0</v>
      </c>
      <c r="BI17">
        <f t="shared" si="14"/>
        <v>0</v>
      </c>
      <c r="BJ17" s="51"/>
      <c r="BK17" s="18">
        <f t="shared" si="15"/>
        <v>5.4175000000000004</v>
      </c>
      <c r="BL17" s="18">
        <f t="shared" si="16"/>
        <v>5.1881249999999994</v>
      </c>
      <c r="BM17" s="18">
        <f t="shared" si="17"/>
        <v>5.3028124999999999</v>
      </c>
    </row>
    <row r="29" spans="1:65" x14ac:dyDescent="0.25">
      <c r="BF29" s="18"/>
      <c r="BG29" s="18"/>
      <c r="BH29" s="18"/>
    </row>
    <row r="30" spans="1:65" x14ac:dyDescent="0.25">
      <c r="BF30" s="18"/>
      <c r="BG30" s="18"/>
      <c r="BH30" s="18"/>
    </row>
    <row r="31" spans="1:65" x14ac:dyDescent="0.25">
      <c r="BF31" s="18"/>
      <c r="BG31" s="18"/>
      <c r="BH31" s="18"/>
    </row>
    <row r="32" spans="1:65" x14ac:dyDescent="0.25">
      <c r="BF32" s="18"/>
      <c r="BG32" s="18"/>
      <c r="BH32" s="18"/>
    </row>
    <row r="33" spans="58:60" x14ac:dyDescent="0.25">
      <c r="BF33" s="18"/>
      <c r="BG33" s="18"/>
      <c r="BH33" s="18"/>
    </row>
    <row r="34" spans="58:60" x14ac:dyDescent="0.25">
      <c r="BF34" s="18"/>
      <c r="BG34" s="18"/>
      <c r="BH34" s="18"/>
    </row>
    <row r="35" spans="58:60" x14ac:dyDescent="0.25">
      <c r="BF35" s="18"/>
      <c r="BG35" s="18"/>
      <c r="BH35" s="18"/>
    </row>
    <row r="36" spans="58:60" x14ac:dyDescent="0.25">
      <c r="BF36" s="18"/>
      <c r="BG36" s="18"/>
      <c r="BH36" s="18"/>
    </row>
    <row r="37" spans="58:60" x14ac:dyDescent="0.25">
      <c r="BF37" s="18"/>
      <c r="BG37" s="18"/>
      <c r="BH37" s="18"/>
    </row>
    <row r="38" spans="58:60" x14ac:dyDescent="0.25">
      <c r="BF38" s="18"/>
      <c r="BG38" s="18"/>
      <c r="BH38" s="18"/>
    </row>
    <row r="39" spans="58:60" x14ac:dyDescent="0.25">
      <c r="BF39" s="18"/>
      <c r="BG39" s="18"/>
      <c r="BH39" s="18"/>
    </row>
  </sheetData>
  <sortState ref="A7:BN17">
    <sortCondition descending="1" ref="BM7:BM17"/>
  </sortState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3"/>
  <sheetViews>
    <sheetView workbookViewId="0">
      <pane xSplit="5" ySplit="6" topLeftCell="AG7" activePane="bottomRight" state="frozen"/>
      <selection pane="topRight" activeCell="F1" sqref="F1"/>
      <selection pane="bottomLeft" activeCell="A7" sqref="A7"/>
      <selection pane="bottomRight" activeCell="AY33" sqref="AY33"/>
    </sheetView>
  </sheetViews>
  <sheetFormatPr defaultRowHeight="13.2" x14ac:dyDescent="0.25"/>
  <cols>
    <col min="1" max="1" width="5.5546875" customWidth="1"/>
    <col min="2" max="2" width="15.109375" customWidth="1"/>
    <col min="3" max="3" width="23" customWidth="1"/>
    <col min="4" max="4" width="14.88671875" customWidth="1"/>
    <col min="5" max="5" width="23.5546875" bestFit="1" customWidth="1"/>
    <col min="6" max="13" width="5.6640625" customWidth="1"/>
    <col min="14" max="14" width="6.33203125" customWidth="1"/>
    <col min="15" max="16" width="5.6640625" customWidth="1"/>
    <col min="17" max="17" width="3.109375" customWidth="1"/>
    <col min="18" max="21" width="5.6640625" customWidth="1"/>
    <col min="22" max="22" width="6.6640625" customWidth="1"/>
    <col min="23" max="23" width="3.109375" customWidth="1"/>
    <col min="24" max="34" width="5.6640625" customWidth="1"/>
    <col min="35" max="35" width="3.109375" customWidth="1"/>
    <col min="36" max="39" width="5.6640625" customWidth="1"/>
    <col min="40" max="40" width="6.6640625" customWidth="1"/>
    <col min="41" max="41" width="3.109375" customWidth="1"/>
    <col min="42" max="52" width="5.6640625" customWidth="1"/>
    <col min="53" max="53" width="3.109375" customWidth="1"/>
    <col min="54" max="57" width="5.6640625" customWidth="1"/>
    <col min="58" max="58" width="6.6640625" customWidth="1"/>
    <col min="59" max="59" width="3.109375" customWidth="1"/>
    <col min="60" max="63" width="8.6640625" customWidth="1"/>
    <col min="64" max="64" width="11.5546875" customWidth="1"/>
  </cols>
  <sheetData>
    <row r="1" spans="1:64" x14ac:dyDescent="0.25">
      <c r="A1" t="s">
        <v>132</v>
      </c>
      <c r="D1" t="s">
        <v>0</v>
      </c>
      <c r="E1" t="s">
        <v>236</v>
      </c>
      <c r="F1" s="19" t="s">
        <v>0</v>
      </c>
      <c r="G1" s="19"/>
      <c r="H1" s="71" t="str">
        <f>E1</f>
        <v>Nina Fritzell</v>
      </c>
      <c r="I1" s="71"/>
      <c r="J1" s="71"/>
      <c r="K1" s="71"/>
      <c r="L1" s="71"/>
      <c r="M1" s="19"/>
      <c r="N1" s="19"/>
      <c r="Q1" s="1"/>
      <c r="W1" s="2"/>
      <c r="X1" t="s">
        <v>1</v>
      </c>
      <c r="Z1" s="71" t="str">
        <f>E2</f>
        <v>Angie Deeks</v>
      </c>
      <c r="AA1" s="71"/>
      <c r="AB1" s="71"/>
      <c r="AC1" s="71"/>
      <c r="AD1" s="71"/>
      <c r="AE1" s="71"/>
      <c r="AF1" s="71"/>
      <c r="AI1" s="1"/>
      <c r="AO1" s="2"/>
      <c r="AP1" t="s">
        <v>2</v>
      </c>
      <c r="AR1" s="71" t="str">
        <f>E3</f>
        <v>Krystle Lander</v>
      </c>
      <c r="AS1" s="71"/>
      <c r="AT1" s="71"/>
      <c r="AU1" s="71"/>
      <c r="AV1" s="71"/>
      <c r="AW1" s="71"/>
      <c r="AX1" s="71"/>
      <c r="BA1" s="1"/>
      <c r="BG1" s="2"/>
      <c r="BL1" s="4">
        <f ca="1">NOW()</f>
        <v>42607.573470833333</v>
      </c>
    </row>
    <row r="2" spans="1:64" x14ac:dyDescent="0.25">
      <c r="A2" s="5" t="s">
        <v>132</v>
      </c>
      <c r="D2" t="s">
        <v>1</v>
      </c>
      <c r="E2" t="s">
        <v>235</v>
      </c>
      <c r="Q2" s="1"/>
      <c r="W2" s="2"/>
      <c r="AI2" s="1"/>
      <c r="AO2" s="2"/>
      <c r="BA2" s="1"/>
      <c r="BG2" s="2"/>
      <c r="BL2" s="6">
        <f ca="1">NOW()</f>
        <v>42607.573470833333</v>
      </c>
    </row>
    <row r="3" spans="1:64" x14ac:dyDescent="0.25">
      <c r="A3" t="s">
        <v>58</v>
      </c>
      <c r="C3" t="s">
        <v>260</v>
      </c>
      <c r="D3" t="s">
        <v>2</v>
      </c>
      <c r="E3" t="s">
        <v>130</v>
      </c>
      <c r="Q3" s="1"/>
      <c r="W3" s="2"/>
      <c r="AI3" s="1"/>
      <c r="AO3" s="2"/>
      <c r="BA3" s="1"/>
      <c r="BG3" s="2"/>
    </row>
    <row r="4" spans="1:64" x14ac:dyDescent="0.25">
      <c r="F4" s="70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8"/>
      <c r="R4" s="70" t="s">
        <v>4</v>
      </c>
      <c r="S4" s="70"/>
      <c r="T4" s="70"/>
      <c r="U4" s="70"/>
      <c r="V4" s="7" t="s">
        <v>46</v>
      </c>
      <c r="W4" s="2"/>
      <c r="X4" s="70" t="s">
        <v>3</v>
      </c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8"/>
      <c r="AJ4" s="70" t="s">
        <v>4</v>
      </c>
      <c r="AK4" s="70"/>
      <c r="AL4" s="70"/>
      <c r="AM4" s="70"/>
      <c r="AN4" s="7" t="s">
        <v>46</v>
      </c>
      <c r="AO4" s="2"/>
      <c r="AP4" s="70" t="s">
        <v>3</v>
      </c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8"/>
      <c r="BB4" s="70" t="s">
        <v>4</v>
      </c>
      <c r="BC4" s="70"/>
      <c r="BD4" s="70"/>
      <c r="BE4" s="70"/>
      <c r="BF4" s="7" t="s">
        <v>46</v>
      </c>
      <c r="BG4" s="2"/>
      <c r="BH4" s="70" t="s">
        <v>45</v>
      </c>
      <c r="BI4" s="70"/>
      <c r="BJ4" s="70"/>
      <c r="BK4" s="7" t="s">
        <v>49</v>
      </c>
    </row>
    <row r="5" spans="1:64" s="7" customFormat="1" x14ac:dyDescent="0.25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44</v>
      </c>
      <c r="I5" s="7" t="s">
        <v>40</v>
      </c>
      <c r="J5" s="7" t="s">
        <v>55</v>
      </c>
      <c r="K5" s="7" t="s">
        <v>56</v>
      </c>
      <c r="L5" s="7" t="s">
        <v>57</v>
      </c>
      <c r="M5" s="7" t="s">
        <v>39</v>
      </c>
      <c r="N5" s="7" t="s">
        <v>38</v>
      </c>
      <c r="O5" s="7" t="s">
        <v>10</v>
      </c>
      <c r="P5" s="7" t="s">
        <v>23</v>
      </c>
      <c r="Q5" s="8"/>
      <c r="R5" s="7" t="s">
        <v>24</v>
      </c>
      <c r="S5" s="7" t="s">
        <v>54</v>
      </c>
      <c r="T5" s="32" t="s">
        <v>10</v>
      </c>
      <c r="U5" s="7" t="s">
        <v>23</v>
      </c>
      <c r="V5" s="7" t="s">
        <v>27</v>
      </c>
      <c r="W5" s="9"/>
      <c r="X5" s="7" t="s">
        <v>13</v>
      </c>
      <c r="Y5" s="7" t="s">
        <v>14</v>
      </c>
      <c r="Z5" s="7" t="s">
        <v>44</v>
      </c>
      <c r="AA5" s="7" t="s">
        <v>40</v>
      </c>
      <c r="AB5" s="7" t="s">
        <v>55</v>
      </c>
      <c r="AC5" s="7" t="s">
        <v>56</v>
      </c>
      <c r="AD5" s="7" t="s">
        <v>57</v>
      </c>
      <c r="AE5" s="7" t="s">
        <v>39</v>
      </c>
      <c r="AF5" s="7" t="s">
        <v>38</v>
      </c>
      <c r="AG5" s="7" t="s">
        <v>10</v>
      </c>
      <c r="AH5" s="7" t="s">
        <v>23</v>
      </c>
      <c r="AI5" s="8"/>
      <c r="AJ5" s="32" t="s">
        <v>24</v>
      </c>
      <c r="AK5" s="32" t="s">
        <v>54</v>
      </c>
      <c r="AL5" s="32" t="s">
        <v>10</v>
      </c>
      <c r="AM5" s="32" t="s">
        <v>23</v>
      </c>
      <c r="AN5" s="7" t="s">
        <v>27</v>
      </c>
      <c r="AO5" s="9"/>
      <c r="AP5" s="7" t="s">
        <v>13</v>
      </c>
      <c r="AQ5" s="7" t="s">
        <v>14</v>
      </c>
      <c r="AR5" s="7" t="s">
        <v>44</v>
      </c>
      <c r="AS5" s="7" t="s">
        <v>40</v>
      </c>
      <c r="AT5" s="7" t="s">
        <v>55</v>
      </c>
      <c r="AU5" s="7" t="s">
        <v>56</v>
      </c>
      <c r="AV5" s="7" t="s">
        <v>57</v>
      </c>
      <c r="AW5" s="7" t="s">
        <v>39</v>
      </c>
      <c r="AX5" s="7" t="s">
        <v>38</v>
      </c>
      <c r="AY5" s="7" t="s">
        <v>10</v>
      </c>
      <c r="AZ5" s="7" t="s">
        <v>23</v>
      </c>
      <c r="BA5" s="8"/>
      <c r="BB5" s="32" t="s">
        <v>24</v>
      </c>
      <c r="BC5" s="32" t="s">
        <v>54</v>
      </c>
      <c r="BD5" s="32" t="s">
        <v>10</v>
      </c>
      <c r="BE5" s="32" t="s">
        <v>23</v>
      </c>
      <c r="BF5" s="7" t="s">
        <v>27</v>
      </c>
      <c r="BG5" s="9"/>
      <c r="BH5" s="7" t="s">
        <v>28</v>
      </c>
      <c r="BI5" s="7" t="s">
        <v>29</v>
      </c>
      <c r="BJ5" s="7" t="s">
        <v>30</v>
      </c>
      <c r="BK5" s="7" t="s">
        <v>23</v>
      </c>
      <c r="BL5" s="7" t="s">
        <v>34</v>
      </c>
    </row>
    <row r="6" spans="1:64" x14ac:dyDescent="0.25">
      <c r="Q6" s="1"/>
      <c r="W6" s="2"/>
      <c r="AI6" s="1"/>
      <c r="AO6" s="2"/>
      <c r="BA6" s="1"/>
      <c r="BG6" s="2"/>
    </row>
    <row r="7" spans="1:64" x14ac:dyDescent="0.25">
      <c r="A7">
        <v>160</v>
      </c>
      <c r="B7" t="s">
        <v>105</v>
      </c>
      <c r="C7" t="s">
        <v>92</v>
      </c>
      <c r="D7" t="s">
        <v>93</v>
      </c>
      <c r="E7" t="s">
        <v>84</v>
      </c>
      <c r="F7" s="10">
        <v>5</v>
      </c>
      <c r="G7" s="10">
        <v>6.5</v>
      </c>
      <c r="H7" s="10">
        <v>5</v>
      </c>
      <c r="I7" s="10">
        <v>6</v>
      </c>
      <c r="J7" s="10">
        <v>6.5</v>
      </c>
      <c r="K7" s="10">
        <v>6</v>
      </c>
      <c r="L7" s="10">
        <v>6.2</v>
      </c>
      <c r="M7" s="21">
        <f t="shared" ref="M7:M23" si="0">SUM(F7:L7)</f>
        <v>41.2</v>
      </c>
      <c r="N7" s="22">
        <f t="shared" ref="N7:N23" si="1">M7/7</f>
        <v>5.8857142857142861</v>
      </c>
      <c r="O7" s="10">
        <v>6.6</v>
      </c>
      <c r="P7" s="11">
        <f t="shared" ref="P7:P23" si="2">(N7*0.75)+(O7*0.25)</f>
        <v>6.0642857142857149</v>
      </c>
      <c r="Q7" s="1"/>
      <c r="R7" s="10">
        <v>6.8</v>
      </c>
      <c r="S7" s="10">
        <v>7.5</v>
      </c>
      <c r="T7" s="10">
        <v>7.5</v>
      </c>
      <c r="U7" s="18">
        <f t="shared" ref="U7:U23" si="3">(R7*0.25)+(S7*0.65)+(T7*0.1)</f>
        <v>7.3250000000000002</v>
      </c>
      <c r="V7" s="18">
        <f t="shared" ref="V7:V23" si="4">(P7+U7)/2</f>
        <v>6.694642857142858</v>
      </c>
      <c r="W7" s="2"/>
      <c r="X7" s="10">
        <v>4.8</v>
      </c>
      <c r="Y7" s="10">
        <v>6.3</v>
      </c>
      <c r="Z7" s="10">
        <v>6</v>
      </c>
      <c r="AA7" s="10">
        <v>6.5</v>
      </c>
      <c r="AB7" s="10">
        <v>5.8</v>
      </c>
      <c r="AC7" s="10">
        <v>5.8</v>
      </c>
      <c r="AD7" s="10">
        <v>5.5</v>
      </c>
      <c r="AE7" s="21">
        <f t="shared" ref="AE7:AE23" si="5">SUM(X7:AD7)</f>
        <v>40.700000000000003</v>
      </c>
      <c r="AF7" s="22">
        <f t="shared" ref="AF7:AF23" si="6">AE7/7</f>
        <v>5.8142857142857149</v>
      </c>
      <c r="AG7" s="10">
        <v>6.7</v>
      </c>
      <c r="AH7" s="11">
        <f t="shared" ref="AH7:AH23" si="7">(AF7*0.75)+(AG7*0.25)</f>
        <v>6.0357142857142856</v>
      </c>
      <c r="AI7" s="1"/>
      <c r="AJ7" s="10">
        <v>5.8</v>
      </c>
      <c r="AK7" s="10">
        <v>8.1</v>
      </c>
      <c r="AL7" s="10">
        <v>6.7</v>
      </c>
      <c r="AM7" s="18">
        <f t="shared" ref="AM7:AM23" si="8">(AJ7*0.25)+(AK7*0.65)+(AL7*0.1)</f>
        <v>7.3849999999999998</v>
      </c>
      <c r="AN7" s="18">
        <f t="shared" ref="AN7:AN23" si="9">(AH7+AM7)/2</f>
        <v>6.7103571428571431</v>
      </c>
      <c r="AO7" s="2"/>
      <c r="AP7" s="10">
        <v>4.9000000000000004</v>
      </c>
      <c r="AQ7" s="10">
        <v>6</v>
      </c>
      <c r="AR7" s="10">
        <v>0</v>
      </c>
      <c r="AS7" s="10">
        <v>6.3</v>
      </c>
      <c r="AT7" s="10">
        <v>7</v>
      </c>
      <c r="AU7" s="10">
        <v>5.5</v>
      </c>
      <c r="AV7" s="10">
        <v>5.3</v>
      </c>
      <c r="AW7" s="21">
        <f t="shared" ref="AW7:AW23" si="10">SUM(AP7:AV7)</f>
        <v>35</v>
      </c>
      <c r="AX7" s="22">
        <f t="shared" ref="AX7:AX23" si="11">AW7/7</f>
        <v>5</v>
      </c>
      <c r="AY7" s="10">
        <v>5.8</v>
      </c>
      <c r="AZ7" s="11">
        <f t="shared" ref="AZ7:AZ23" si="12">(AX7*0.75)+(AY7*0.25)</f>
        <v>5.2</v>
      </c>
      <c r="BA7" s="1"/>
      <c r="BB7" s="10">
        <v>7.6</v>
      </c>
      <c r="BC7" s="10">
        <v>8.4</v>
      </c>
      <c r="BD7" s="10">
        <v>7.2</v>
      </c>
      <c r="BE7" s="18">
        <f t="shared" ref="BE7:BE23" si="13">(BB7*0.25)+(BC7*0.65)+(BD7*0.1)</f>
        <v>8.0800000000000018</v>
      </c>
      <c r="BF7" s="18">
        <f t="shared" ref="BF7:BF23" si="14">(AZ7+BE7)/2</f>
        <v>6.6400000000000006</v>
      </c>
      <c r="BG7" s="2"/>
      <c r="BH7" s="18">
        <f t="shared" ref="BH7:BH23" si="15">V7</f>
        <v>6.694642857142858</v>
      </c>
      <c r="BI7" s="18">
        <f t="shared" ref="BI7:BI23" si="16">AN7</f>
        <v>6.7103571428571431</v>
      </c>
      <c r="BJ7" s="18">
        <f t="shared" ref="BJ7:BJ23" si="17">BF7</f>
        <v>6.6400000000000006</v>
      </c>
      <c r="BK7" s="18">
        <f t="shared" ref="BK7:BK23" si="18">AVERAGE(BH7:BJ7)</f>
        <v>6.6816666666666675</v>
      </c>
      <c r="BL7">
        <v>1</v>
      </c>
    </row>
    <row r="8" spans="1:64" x14ac:dyDescent="0.25">
      <c r="A8">
        <v>80</v>
      </c>
      <c r="B8" t="s">
        <v>155</v>
      </c>
      <c r="C8" t="s">
        <v>162</v>
      </c>
      <c r="D8" t="s">
        <v>168</v>
      </c>
      <c r="E8" t="s">
        <v>172</v>
      </c>
      <c r="F8" s="48">
        <v>6</v>
      </c>
      <c r="G8" s="48">
        <v>4.8</v>
      </c>
      <c r="H8" s="48">
        <v>4.5</v>
      </c>
      <c r="I8" s="48">
        <v>7</v>
      </c>
      <c r="J8" s="48">
        <v>6</v>
      </c>
      <c r="K8" s="48">
        <v>5.8</v>
      </c>
      <c r="L8" s="48">
        <v>6</v>
      </c>
      <c r="M8" s="21">
        <f t="shared" si="0"/>
        <v>40.1</v>
      </c>
      <c r="N8" s="22">
        <f t="shared" si="1"/>
        <v>5.7285714285714286</v>
      </c>
      <c r="O8" s="48">
        <v>6.3</v>
      </c>
      <c r="P8" s="11">
        <f t="shared" si="2"/>
        <v>5.8714285714285719</v>
      </c>
      <c r="Q8" s="49"/>
      <c r="R8" s="48">
        <v>6.5</v>
      </c>
      <c r="S8" s="48">
        <v>7.6</v>
      </c>
      <c r="T8" s="48">
        <v>7</v>
      </c>
      <c r="U8" s="18">
        <f t="shared" si="3"/>
        <v>7.2649999999999997</v>
      </c>
      <c r="V8" s="18">
        <f t="shared" si="4"/>
        <v>6.5682142857142853</v>
      </c>
      <c r="W8" s="51"/>
      <c r="X8" s="48">
        <v>5.3</v>
      </c>
      <c r="Y8" s="48">
        <v>6.5</v>
      </c>
      <c r="Z8" s="48">
        <v>5.5</v>
      </c>
      <c r="AA8" s="48">
        <v>6.8</v>
      </c>
      <c r="AB8" s="48">
        <v>4.9000000000000004</v>
      </c>
      <c r="AC8" s="48">
        <v>6.3</v>
      </c>
      <c r="AD8" s="48">
        <v>5</v>
      </c>
      <c r="AE8" s="21">
        <f t="shared" si="5"/>
        <v>40.299999999999997</v>
      </c>
      <c r="AF8" s="22">
        <f t="shared" si="6"/>
        <v>5.7571428571428571</v>
      </c>
      <c r="AG8" s="48">
        <v>6.6</v>
      </c>
      <c r="AH8" s="11">
        <f t="shared" si="7"/>
        <v>5.9678571428571434</v>
      </c>
      <c r="AI8" s="49"/>
      <c r="AJ8" s="48">
        <v>5.2</v>
      </c>
      <c r="AK8" s="48">
        <v>8.1</v>
      </c>
      <c r="AL8" s="48">
        <v>6.5</v>
      </c>
      <c r="AM8" s="18">
        <f t="shared" si="8"/>
        <v>7.2149999999999999</v>
      </c>
      <c r="AN8" s="18">
        <f t="shared" si="9"/>
        <v>6.5914285714285716</v>
      </c>
      <c r="AO8" s="51"/>
      <c r="AP8" s="48">
        <v>5.8</v>
      </c>
      <c r="AQ8" s="48">
        <v>6</v>
      </c>
      <c r="AR8" s="48">
        <v>5</v>
      </c>
      <c r="AS8" s="48">
        <v>6.4</v>
      </c>
      <c r="AT8" s="48">
        <v>6.7</v>
      </c>
      <c r="AU8" s="48">
        <v>6.4</v>
      </c>
      <c r="AV8" s="48">
        <v>5.5</v>
      </c>
      <c r="AW8" s="21">
        <f t="shared" si="10"/>
        <v>41.800000000000004</v>
      </c>
      <c r="AX8" s="22">
        <f t="shared" si="11"/>
        <v>5.9714285714285724</v>
      </c>
      <c r="AY8" s="48">
        <v>6.6</v>
      </c>
      <c r="AZ8" s="11">
        <f t="shared" si="12"/>
        <v>6.1285714285714299</v>
      </c>
      <c r="BA8" s="49"/>
      <c r="BB8" s="48">
        <v>6.8</v>
      </c>
      <c r="BC8" s="48">
        <v>8</v>
      </c>
      <c r="BD8" s="48">
        <v>6.2</v>
      </c>
      <c r="BE8" s="18">
        <f t="shared" si="13"/>
        <v>7.5200000000000005</v>
      </c>
      <c r="BF8" s="18">
        <f t="shared" si="14"/>
        <v>6.8242857142857147</v>
      </c>
      <c r="BG8" s="51"/>
      <c r="BH8" s="18">
        <f t="shared" si="15"/>
        <v>6.5682142857142853</v>
      </c>
      <c r="BI8" s="18">
        <f t="shared" si="16"/>
        <v>6.5914285714285716</v>
      </c>
      <c r="BJ8" s="18">
        <f t="shared" si="17"/>
        <v>6.8242857142857147</v>
      </c>
      <c r="BK8" s="18">
        <f t="shared" si="18"/>
        <v>6.6613095238095239</v>
      </c>
      <c r="BL8">
        <v>2</v>
      </c>
    </row>
    <row r="9" spans="1:64" x14ac:dyDescent="0.25">
      <c r="A9">
        <v>100</v>
      </c>
      <c r="B9" t="s">
        <v>153</v>
      </c>
      <c r="C9" t="s">
        <v>160</v>
      </c>
      <c r="D9" t="s">
        <v>198</v>
      </c>
      <c r="E9" t="s">
        <v>171</v>
      </c>
      <c r="F9" s="48">
        <v>5</v>
      </c>
      <c r="G9" s="48">
        <v>6.5</v>
      </c>
      <c r="H9" s="48">
        <v>5</v>
      </c>
      <c r="I9" s="48">
        <v>5</v>
      </c>
      <c r="J9" s="48">
        <v>5.5</v>
      </c>
      <c r="K9" s="48">
        <v>5.2</v>
      </c>
      <c r="L9" s="48">
        <v>5.5</v>
      </c>
      <c r="M9" s="21">
        <f t="shared" si="0"/>
        <v>37.700000000000003</v>
      </c>
      <c r="N9" s="22">
        <f t="shared" si="1"/>
        <v>5.3857142857142861</v>
      </c>
      <c r="O9" s="48">
        <v>7.1</v>
      </c>
      <c r="P9" s="11">
        <f t="shared" si="2"/>
        <v>5.8142857142857149</v>
      </c>
      <c r="Q9" s="49"/>
      <c r="R9" s="48">
        <v>6.4</v>
      </c>
      <c r="S9" s="48">
        <v>7.6</v>
      </c>
      <c r="T9" s="48">
        <v>7</v>
      </c>
      <c r="U9" s="18">
        <f t="shared" si="3"/>
        <v>7.2399999999999993</v>
      </c>
      <c r="V9" s="18">
        <f t="shared" si="4"/>
        <v>6.5271428571428576</v>
      </c>
      <c r="W9" s="51"/>
      <c r="X9" s="48">
        <v>4.9000000000000004</v>
      </c>
      <c r="Y9" s="48">
        <v>6.5</v>
      </c>
      <c r="Z9" s="48">
        <v>5.8</v>
      </c>
      <c r="AA9" s="48">
        <v>4</v>
      </c>
      <c r="AB9" s="48">
        <v>5.3</v>
      </c>
      <c r="AC9" s="48">
        <v>4.8</v>
      </c>
      <c r="AD9" s="48">
        <v>5.2</v>
      </c>
      <c r="AE9" s="21">
        <f t="shared" si="5"/>
        <v>36.5</v>
      </c>
      <c r="AF9" s="22">
        <f t="shared" si="6"/>
        <v>5.2142857142857144</v>
      </c>
      <c r="AG9" s="48">
        <v>6.8</v>
      </c>
      <c r="AH9" s="11">
        <f t="shared" si="7"/>
        <v>5.6107142857142858</v>
      </c>
      <c r="AI9" s="49"/>
      <c r="AJ9" s="48">
        <v>5.0999999999999996</v>
      </c>
      <c r="AK9" s="48">
        <v>8</v>
      </c>
      <c r="AL9" s="48">
        <v>6.3</v>
      </c>
      <c r="AM9" s="18">
        <f t="shared" si="8"/>
        <v>7.1049999999999995</v>
      </c>
      <c r="AN9" s="18">
        <f t="shared" si="9"/>
        <v>6.3578571428571422</v>
      </c>
      <c r="AO9" s="51"/>
      <c r="AP9" s="48">
        <v>4.8</v>
      </c>
      <c r="AQ9" s="48">
        <v>6.3</v>
      </c>
      <c r="AR9" s="48">
        <v>5</v>
      </c>
      <c r="AS9" s="48">
        <v>4.8</v>
      </c>
      <c r="AT9" s="48">
        <v>5.2</v>
      </c>
      <c r="AU9" s="48">
        <v>5.3</v>
      </c>
      <c r="AV9" s="48">
        <v>5.2</v>
      </c>
      <c r="AW9" s="21">
        <f t="shared" si="10"/>
        <v>36.6</v>
      </c>
      <c r="AX9" s="22">
        <f t="shared" si="11"/>
        <v>5.2285714285714286</v>
      </c>
      <c r="AY9" s="48">
        <v>7.2</v>
      </c>
      <c r="AZ9" s="11">
        <f t="shared" si="12"/>
        <v>5.7214285714285715</v>
      </c>
      <c r="BA9" s="49"/>
      <c r="BB9" s="48">
        <v>6.8</v>
      </c>
      <c r="BC9" s="48">
        <v>7.2</v>
      </c>
      <c r="BD9" s="48">
        <v>7</v>
      </c>
      <c r="BE9" s="18">
        <f t="shared" si="13"/>
        <v>7.080000000000001</v>
      </c>
      <c r="BF9" s="18">
        <f t="shared" si="14"/>
        <v>6.4007142857142867</v>
      </c>
      <c r="BG9" s="51"/>
      <c r="BH9" s="18">
        <f t="shared" si="15"/>
        <v>6.5271428571428576</v>
      </c>
      <c r="BI9" s="18">
        <f t="shared" si="16"/>
        <v>6.3578571428571422</v>
      </c>
      <c r="BJ9" s="18">
        <f t="shared" si="17"/>
        <v>6.4007142857142867</v>
      </c>
      <c r="BK9" s="18">
        <f t="shared" si="18"/>
        <v>6.4285714285714279</v>
      </c>
      <c r="BL9">
        <v>3</v>
      </c>
    </row>
    <row r="10" spans="1:64" x14ac:dyDescent="0.25">
      <c r="A10">
        <v>138</v>
      </c>
      <c r="B10" t="s">
        <v>154</v>
      </c>
      <c r="C10" t="s">
        <v>162</v>
      </c>
      <c r="D10" t="s">
        <v>168</v>
      </c>
      <c r="E10" t="s">
        <v>124</v>
      </c>
      <c r="F10" s="48">
        <v>5</v>
      </c>
      <c r="G10" s="48">
        <v>6</v>
      </c>
      <c r="H10" s="48">
        <v>5</v>
      </c>
      <c r="I10" s="48">
        <v>4</v>
      </c>
      <c r="J10" s="48">
        <v>6.5</v>
      </c>
      <c r="K10" s="48">
        <v>5.5</v>
      </c>
      <c r="L10" s="48">
        <v>4.5</v>
      </c>
      <c r="M10" s="21">
        <f t="shared" si="0"/>
        <v>36.5</v>
      </c>
      <c r="N10" s="22">
        <f t="shared" si="1"/>
        <v>5.2142857142857144</v>
      </c>
      <c r="O10" s="48">
        <v>6.3</v>
      </c>
      <c r="P10" s="11">
        <f t="shared" si="2"/>
        <v>5.4857142857142858</v>
      </c>
      <c r="Q10" s="49"/>
      <c r="R10" s="48">
        <v>6</v>
      </c>
      <c r="S10" s="48">
        <v>7.5</v>
      </c>
      <c r="T10" s="48">
        <v>6</v>
      </c>
      <c r="U10" s="18">
        <f t="shared" si="3"/>
        <v>6.9749999999999996</v>
      </c>
      <c r="V10" s="18">
        <f t="shared" si="4"/>
        <v>6.2303571428571427</v>
      </c>
      <c r="W10" s="51"/>
      <c r="X10" s="48">
        <v>4.9000000000000004</v>
      </c>
      <c r="Y10" s="48">
        <v>6.5</v>
      </c>
      <c r="Z10" s="48">
        <v>5.8</v>
      </c>
      <c r="AA10" s="48">
        <v>3</v>
      </c>
      <c r="AB10" s="48">
        <v>4.5</v>
      </c>
      <c r="AC10" s="48">
        <v>5.5</v>
      </c>
      <c r="AD10" s="48">
        <v>4.5</v>
      </c>
      <c r="AE10" s="21">
        <f t="shared" si="5"/>
        <v>34.700000000000003</v>
      </c>
      <c r="AF10" s="22">
        <f t="shared" si="6"/>
        <v>4.9571428571428573</v>
      </c>
      <c r="AG10" s="48">
        <v>6.6</v>
      </c>
      <c r="AH10" s="11">
        <f t="shared" si="7"/>
        <v>5.3678571428571429</v>
      </c>
      <c r="AI10" s="49"/>
      <c r="AJ10" s="48">
        <v>5.4</v>
      </c>
      <c r="AK10" s="48">
        <v>8.1</v>
      </c>
      <c r="AL10" s="48">
        <v>6.2</v>
      </c>
      <c r="AM10" s="18">
        <f t="shared" si="8"/>
        <v>7.2350000000000003</v>
      </c>
      <c r="AN10" s="18">
        <f t="shared" si="9"/>
        <v>6.3014285714285716</v>
      </c>
      <c r="AO10" s="51"/>
      <c r="AP10" s="48">
        <v>5</v>
      </c>
      <c r="AQ10" s="48">
        <v>6.4</v>
      </c>
      <c r="AR10" s="48">
        <v>5.8</v>
      </c>
      <c r="AS10" s="48">
        <v>2</v>
      </c>
      <c r="AT10" s="48">
        <v>5.5</v>
      </c>
      <c r="AU10" s="48">
        <v>5.8</v>
      </c>
      <c r="AV10" s="48">
        <v>4.8</v>
      </c>
      <c r="AW10" s="21">
        <f t="shared" si="10"/>
        <v>35.299999999999997</v>
      </c>
      <c r="AX10" s="22">
        <f t="shared" si="11"/>
        <v>5.0428571428571427</v>
      </c>
      <c r="AY10" s="48">
        <v>6.6</v>
      </c>
      <c r="AZ10" s="11">
        <f t="shared" si="12"/>
        <v>5.4321428571428569</v>
      </c>
      <c r="BA10" s="49"/>
      <c r="BB10" s="48">
        <v>6.7</v>
      </c>
      <c r="BC10" s="48">
        <v>7.2</v>
      </c>
      <c r="BD10" s="48">
        <v>6.2</v>
      </c>
      <c r="BE10" s="18">
        <f t="shared" si="13"/>
        <v>6.9750000000000005</v>
      </c>
      <c r="BF10" s="18">
        <f t="shared" si="14"/>
        <v>6.2035714285714292</v>
      </c>
      <c r="BG10" s="51"/>
      <c r="BH10" s="18">
        <f t="shared" si="15"/>
        <v>6.2303571428571427</v>
      </c>
      <c r="BI10" s="18">
        <f t="shared" si="16"/>
        <v>6.3014285714285716</v>
      </c>
      <c r="BJ10" s="18">
        <f t="shared" si="17"/>
        <v>6.2035714285714292</v>
      </c>
      <c r="BK10" s="18">
        <f t="shared" si="18"/>
        <v>6.2451190476190481</v>
      </c>
      <c r="BL10">
        <v>4</v>
      </c>
    </row>
    <row r="11" spans="1:64" x14ac:dyDescent="0.25">
      <c r="A11">
        <v>77</v>
      </c>
      <c r="B11" t="s">
        <v>151</v>
      </c>
      <c r="C11" t="s">
        <v>136</v>
      </c>
      <c r="D11" t="s">
        <v>166</v>
      </c>
      <c r="E11" t="s">
        <v>81</v>
      </c>
      <c r="F11" s="48">
        <v>0</v>
      </c>
      <c r="G11" s="48">
        <v>4.8</v>
      </c>
      <c r="H11" s="48">
        <v>4.8</v>
      </c>
      <c r="I11" s="48">
        <v>6.8</v>
      </c>
      <c r="J11" s="48">
        <v>5.8</v>
      </c>
      <c r="K11" s="48">
        <v>6</v>
      </c>
      <c r="L11" s="48">
        <v>5.5</v>
      </c>
      <c r="M11" s="21">
        <f t="shared" si="0"/>
        <v>33.700000000000003</v>
      </c>
      <c r="N11" s="22">
        <f t="shared" si="1"/>
        <v>4.8142857142857149</v>
      </c>
      <c r="O11" s="48">
        <v>6.4</v>
      </c>
      <c r="P11" s="11">
        <f t="shared" si="2"/>
        <v>5.2107142857142863</v>
      </c>
      <c r="Q11" s="49"/>
      <c r="R11" s="48">
        <v>6.5</v>
      </c>
      <c r="S11" s="48">
        <v>7.4</v>
      </c>
      <c r="T11" s="48">
        <v>7.4</v>
      </c>
      <c r="U11" s="18">
        <f t="shared" si="3"/>
        <v>7.1750000000000007</v>
      </c>
      <c r="V11" s="18">
        <f t="shared" si="4"/>
        <v>6.1928571428571431</v>
      </c>
      <c r="W11" s="51"/>
      <c r="X11" s="48">
        <v>4</v>
      </c>
      <c r="Y11" s="48">
        <v>6</v>
      </c>
      <c r="Z11" s="48">
        <v>5.3</v>
      </c>
      <c r="AA11" s="48">
        <v>6.5</v>
      </c>
      <c r="AB11" s="48">
        <v>6</v>
      </c>
      <c r="AC11" s="48">
        <v>5.5</v>
      </c>
      <c r="AD11" s="48">
        <v>4.8</v>
      </c>
      <c r="AE11" s="21">
        <f t="shared" si="5"/>
        <v>38.099999999999994</v>
      </c>
      <c r="AF11" s="22">
        <f t="shared" si="6"/>
        <v>5.4428571428571422</v>
      </c>
      <c r="AG11" s="48">
        <v>6.8</v>
      </c>
      <c r="AH11" s="11">
        <f t="shared" si="7"/>
        <v>5.7821428571428566</v>
      </c>
      <c r="AI11" s="49"/>
      <c r="AJ11" s="48">
        <v>5</v>
      </c>
      <c r="AK11" s="48">
        <v>7.8</v>
      </c>
      <c r="AL11" s="48">
        <v>6.7</v>
      </c>
      <c r="AM11" s="18">
        <f t="shared" si="8"/>
        <v>6.99</v>
      </c>
      <c r="AN11" s="18">
        <f t="shared" si="9"/>
        <v>6.3860714285714284</v>
      </c>
      <c r="AO11" s="51"/>
      <c r="AP11" s="48">
        <v>0</v>
      </c>
      <c r="AQ11" s="48">
        <v>6</v>
      </c>
      <c r="AR11" s="48">
        <v>5.7</v>
      </c>
      <c r="AS11" s="48">
        <v>5.8</v>
      </c>
      <c r="AT11" s="48">
        <v>6</v>
      </c>
      <c r="AU11" s="48">
        <v>5</v>
      </c>
      <c r="AV11" s="48">
        <v>5.5</v>
      </c>
      <c r="AW11" s="21">
        <f t="shared" si="10"/>
        <v>34</v>
      </c>
      <c r="AX11" s="22">
        <f t="shared" si="11"/>
        <v>4.8571428571428568</v>
      </c>
      <c r="AY11" s="48">
        <v>6</v>
      </c>
      <c r="AZ11" s="11">
        <f t="shared" si="12"/>
        <v>5.1428571428571423</v>
      </c>
      <c r="BA11" s="49"/>
      <c r="BB11" s="48">
        <v>6.6</v>
      </c>
      <c r="BC11" s="48">
        <v>7.3</v>
      </c>
      <c r="BD11" s="48">
        <v>7.2</v>
      </c>
      <c r="BE11" s="18">
        <f t="shared" si="13"/>
        <v>7.1149999999999993</v>
      </c>
      <c r="BF11" s="18">
        <f t="shared" si="14"/>
        <v>6.1289285714285704</v>
      </c>
      <c r="BG11" s="51"/>
      <c r="BH11" s="18">
        <f t="shared" si="15"/>
        <v>6.1928571428571431</v>
      </c>
      <c r="BI11" s="18">
        <f t="shared" si="16"/>
        <v>6.3860714285714284</v>
      </c>
      <c r="BJ11" s="18">
        <f t="shared" si="17"/>
        <v>6.1289285714285704</v>
      </c>
      <c r="BK11" s="18">
        <f t="shared" si="18"/>
        <v>6.2359523809523809</v>
      </c>
      <c r="BL11">
        <v>5</v>
      </c>
    </row>
    <row r="12" spans="1:64" x14ac:dyDescent="0.25">
      <c r="A12">
        <v>90</v>
      </c>
      <c r="B12" t="s">
        <v>112</v>
      </c>
      <c r="C12" t="s">
        <v>89</v>
      </c>
      <c r="D12" t="s">
        <v>97</v>
      </c>
      <c r="E12" t="s">
        <v>91</v>
      </c>
      <c r="F12" s="48">
        <v>5</v>
      </c>
      <c r="G12" s="48">
        <v>5.5</v>
      </c>
      <c r="H12" s="48">
        <v>4</v>
      </c>
      <c r="I12" s="48">
        <v>4.8</v>
      </c>
      <c r="J12" s="48">
        <v>6.8</v>
      </c>
      <c r="K12" s="48">
        <v>5</v>
      </c>
      <c r="L12" s="48">
        <v>4.8</v>
      </c>
      <c r="M12" s="21">
        <f t="shared" si="0"/>
        <v>35.9</v>
      </c>
      <c r="N12" s="22">
        <f t="shared" si="1"/>
        <v>5.1285714285714281</v>
      </c>
      <c r="O12" s="48">
        <v>5.4</v>
      </c>
      <c r="P12" s="11">
        <f t="shared" si="2"/>
        <v>5.1964285714285712</v>
      </c>
      <c r="Q12" s="49"/>
      <c r="R12" s="48">
        <v>6.5</v>
      </c>
      <c r="S12" s="48">
        <v>7.8</v>
      </c>
      <c r="T12" s="48">
        <v>5.6</v>
      </c>
      <c r="U12" s="18">
        <f t="shared" si="3"/>
        <v>7.2549999999999999</v>
      </c>
      <c r="V12" s="18">
        <f t="shared" si="4"/>
        <v>6.225714285714286</v>
      </c>
      <c r="W12" s="51"/>
      <c r="X12" s="48">
        <v>4.8</v>
      </c>
      <c r="Y12" s="48">
        <v>6.5</v>
      </c>
      <c r="Z12" s="48">
        <v>4.5</v>
      </c>
      <c r="AA12" s="48">
        <v>4</v>
      </c>
      <c r="AB12" s="48">
        <v>5</v>
      </c>
      <c r="AC12" s="48">
        <v>5.5</v>
      </c>
      <c r="AD12" s="48">
        <v>4.5</v>
      </c>
      <c r="AE12" s="21">
        <f t="shared" si="5"/>
        <v>34.799999999999997</v>
      </c>
      <c r="AF12" s="22">
        <f t="shared" si="6"/>
        <v>4.9714285714285706</v>
      </c>
      <c r="AG12" s="48">
        <v>5.9</v>
      </c>
      <c r="AH12" s="11">
        <f t="shared" si="7"/>
        <v>5.2035714285714274</v>
      </c>
      <c r="AI12" s="49"/>
      <c r="AJ12" s="48">
        <v>4</v>
      </c>
      <c r="AK12" s="48">
        <v>8</v>
      </c>
      <c r="AL12" s="48">
        <v>5</v>
      </c>
      <c r="AM12" s="18">
        <f t="shared" si="8"/>
        <v>6.7</v>
      </c>
      <c r="AN12" s="18">
        <f t="shared" si="9"/>
        <v>5.9517857142857142</v>
      </c>
      <c r="AO12" s="51"/>
      <c r="AP12" s="48">
        <v>5</v>
      </c>
      <c r="AQ12" s="48">
        <v>6.4</v>
      </c>
      <c r="AR12" s="48">
        <v>3.4</v>
      </c>
      <c r="AS12" s="48">
        <v>5</v>
      </c>
      <c r="AT12" s="48">
        <v>5.8</v>
      </c>
      <c r="AU12" s="48">
        <v>5</v>
      </c>
      <c r="AV12" s="48">
        <v>6.9</v>
      </c>
      <c r="AW12" s="21">
        <f t="shared" si="10"/>
        <v>37.5</v>
      </c>
      <c r="AX12" s="22">
        <f t="shared" si="11"/>
        <v>5.3571428571428568</v>
      </c>
      <c r="AY12" s="48">
        <v>5.5</v>
      </c>
      <c r="AZ12" s="11">
        <f t="shared" si="12"/>
        <v>5.3928571428571423</v>
      </c>
      <c r="BA12" s="49"/>
      <c r="BB12" s="48">
        <v>7.5</v>
      </c>
      <c r="BC12" s="48">
        <v>7.7</v>
      </c>
      <c r="BD12" s="48">
        <v>6.6</v>
      </c>
      <c r="BE12" s="18">
        <f t="shared" si="13"/>
        <v>7.54</v>
      </c>
      <c r="BF12" s="18">
        <f t="shared" si="14"/>
        <v>6.4664285714285707</v>
      </c>
      <c r="BG12" s="51"/>
      <c r="BH12" s="18">
        <f t="shared" si="15"/>
        <v>6.225714285714286</v>
      </c>
      <c r="BI12" s="18">
        <f t="shared" si="16"/>
        <v>5.9517857142857142</v>
      </c>
      <c r="BJ12" s="18">
        <f t="shared" si="17"/>
        <v>6.4664285714285707</v>
      </c>
      <c r="BK12" s="18">
        <f t="shared" si="18"/>
        <v>6.2146428571428567</v>
      </c>
      <c r="BL12">
        <v>6</v>
      </c>
    </row>
    <row r="13" spans="1:64" x14ac:dyDescent="0.25">
      <c r="A13">
        <v>146</v>
      </c>
      <c r="B13" t="s">
        <v>150</v>
      </c>
      <c r="C13" t="s">
        <v>159</v>
      </c>
      <c r="D13" t="s">
        <v>165</v>
      </c>
      <c r="E13" t="s">
        <v>79</v>
      </c>
      <c r="F13" s="10">
        <v>4.8</v>
      </c>
      <c r="G13" s="10">
        <v>6.2</v>
      </c>
      <c r="H13" s="10">
        <v>6.2</v>
      </c>
      <c r="I13" s="10">
        <v>5</v>
      </c>
      <c r="J13" s="10">
        <v>6</v>
      </c>
      <c r="K13" s="10">
        <v>5.5</v>
      </c>
      <c r="L13" s="10">
        <v>6</v>
      </c>
      <c r="M13" s="21">
        <f t="shared" si="0"/>
        <v>39.700000000000003</v>
      </c>
      <c r="N13" s="22">
        <f t="shared" si="1"/>
        <v>5.6714285714285717</v>
      </c>
      <c r="O13" s="10">
        <v>6.2</v>
      </c>
      <c r="P13" s="11">
        <f t="shared" si="2"/>
        <v>5.8035714285714288</v>
      </c>
      <c r="Q13" s="1"/>
      <c r="R13" s="10">
        <v>6.2</v>
      </c>
      <c r="S13" s="10">
        <v>7</v>
      </c>
      <c r="T13" s="10">
        <v>7.2</v>
      </c>
      <c r="U13" s="18">
        <f t="shared" si="3"/>
        <v>6.8199999999999994</v>
      </c>
      <c r="V13" s="18">
        <f t="shared" si="4"/>
        <v>6.3117857142857137</v>
      </c>
      <c r="W13" s="2"/>
      <c r="X13" s="10">
        <v>4.9000000000000004</v>
      </c>
      <c r="Y13" s="10">
        <v>6.5</v>
      </c>
      <c r="Z13" s="10">
        <v>6.8</v>
      </c>
      <c r="AA13" s="10">
        <v>5</v>
      </c>
      <c r="AB13" s="10">
        <v>5</v>
      </c>
      <c r="AC13" s="10">
        <v>5.8</v>
      </c>
      <c r="AD13" s="10">
        <v>5</v>
      </c>
      <c r="AE13" s="21">
        <f t="shared" si="5"/>
        <v>39</v>
      </c>
      <c r="AF13" s="22">
        <f t="shared" si="6"/>
        <v>5.5714285714285712</v>
      </c>
      <c r="AG13" s="10">
        <v>6.7</v>
      </c>
      <c r="AH13" s="11">
        <f t="shared" si="7"/>
        <v>5.8535714285714286</v>
      </c>
      <c r="AI13" s="1"/>
      <c r="AJ13" s="10">
        <v>5</v>
      </c>
      <c r="AK13" s="10">
        <v>7.3</v>
      </c>
      <c r="AL13" s="10">
        <v>6.8</v>
      </c>
      <c r="AM13" s="18">
        <f t="shared" si="8"/>
        <v>6.6749999999999998</v>
      </c>
      <c r="AN13" s="18">
        <f t="shared" si="9"/>
        <v>6.2642857142857142</v>
      </c>
      <c r="AO13" s="2"/>
      <c r="AP13" s="10">
        <v>5.3</v>
      </c>
      <c r="AQ13" s="10">
        <v>6.2</v>
      </c>
      <c r="AR13" s="10">
        <v>5.3</v>
      </c>
      <c r="AS13" s="10">
        <v>4.8</v>
      </c>
      <c r="AT13" s="10">
        <v>6</v>
      </c>
      <c r="AU13" s="10">
        <v>6.2</v>
      </c>
      <c r="AV13" s="10">
        <v>5</v>
      </c>
      <c r="AW13" s="21">
        <f t="shared" si="10"/>
        <v>38.800000000000004</v>
      </c>
      <c r="AX13" s="22">
        <f t="shared" si="11"/>
        <v>5.5428571428571436</v>
      </c>
      <c r="AY13" s="10">
        <v>6.8</v>
      </c>
      <c r="AZ13" s="11">
        <f t="shared" si="12"/>
        <v>5.8571428571428577</v>
      </c>
      <c r="BA13" s="1"/>
      <c r="BB13" s="10">
        <v>6.2</v>
      </c>
      <c r="BC13" s="10">
        <v>6.2</v>
      </c>
      <c r="BD13" s="10">
        <v>6.8</v>
      </c>
      <c r="BE13" s="18">
        <f t="shared" si="13"/>
        <v>6.26</v>
      </c>
      <c r="BF13" s="18">
        <f t="shared" si="14"/>
        <v>6.0585714285714287</v>
      </c>
      <c r="BG13" s="2"/>
      <c r="BH13" s="18">
        <f t="shared" si="15"/>
        <v>6.3117857142857137</v>
      </c>
      <c r="BI13" s="18">
        <f t="shared" si="16"/>
        <v>6.2642857142857142</v>
      </c>
      <c r="BJ13" s="18">
        <f t="shared" si="17"/>
        <v>6.0585714285714287</v>
      </c>
      <c r="BK13" s="18">
        <f t="shared" si="18"/>
        <v>6.2115476190476189</v>
      </c>
    </row>
    <row r="14" spans="1:64" x14ac:dyDescent="0.25">
      <c r="A14">
        <v>88</v>
      </c>
      <c r="B14" t="s">
        <v>111</v>
      </c>
      <c r="C14" t="s">
        <v>89</v>
      </c>
      <c r="D14" t="s">
        <v>97</v>
      </c>
      <c r="E14" t="s">
        <v>91</v>
      </c>
      <c r="F14" s="48">
        <v>5.8</v>
      </c>
      <c r="G14" s="48">
        <v>5.5</v>
      </c>
      <c r="H14" s="48">
        <v>3</v>
      </c>
      <c r="I14" s="48">
        <v>2.5</v>
      </c>
      <c r="J14" s="48">
        <v>5.5</v>
      </c>
      <c r="K14" s="48">
        <v>5.5</v>
      </c>
      <c r="L14" s="48">
        <v>5</v>
      </c>
      <c r="M14" s="21">
        <f t="shared" si="0"/>
        <v>32.799999999999997</v>
      </c>
      <c r="N14" s="22">
        <f t="shared" si="1"/>
        <v>4.6857142857142851</v>
      </c>
      <c r="O14" s="48">
        <v>5.4</v>
      </c>
      <c r="P14" s="11">
        <f t="shared" si="2"/>
        <v>4.8642857142857139</v>
      </c>
      <c r="Q14" s="49"/>
      <c r="R14" s="48">
        <v>5.6</v>
      </c>
      <c r="S14" s="48">
        <v>7.5</v>
      </c>
      <c r="T14" s="48">
        <v>5.6</v>
      </c>
      <c r="U14" s="18">
        <f t="shared" si="3"/>
        <v>6.835</v>
      </c>
      <c r="V14" s="18">
        <f t="shared" si="4"/>
        <v>5.8496428571428574</v>
      </c>
      <c r="W14" s="51"/>
      <c r="X14" s="48">
        <v>5.5</v>
      </c>
      <c r="Y14" s="48">
        <v>6</v>
      </c>
      <c r="Z14" s="48">
        <v>4.5</v>
      </c>
      <c r="AA14" s="48">
        <v>3</v>
      </c>
      <c r="AB14" s="48">
        <v>5.5</v>
      </c>
      <c r="AC14" s="48">
        <v>5.5</v>
      </c>
      <c r="AD14" s="48">
        <v>5</v>
      </c>
      <c r="AE14" s="21">
        <f t="shared" si="5"/>
        <v>35</v>
      </c>
      <c r="AF14" s="22">
        <f t="shared" si="6"/>
        <v>5</v>
      </c>
      <c r="AG14" s="48">
        <v>5.9</v>
      </c>
      <c r="AH14" s="11">
        <f t="shared" si="7"/>
        <v>5.2249999999999996</v>
      </c>
      <c r="AI14" s="49"/>
      <c r="AJ14" s="48">
        <v>5</v>
      </c>
      <c r="AK14" s="48">
        <v>8.4</v>
      </c>
      <c r="AL14" s="48">
        <v>5.6</v>
      </c>
      <c r="AM14" s="18">
        <f t="shared" si="8"/>
        <v>7.2700000000000005</v>
      </c>
      <c r="AN14" s="18">
        <f t="shared" si="9"/>
        <v>6.2475000000000005</v>
      </c>
      <c r="AO14" s="51"/>
      <c r="AP14" s="48">
        <v>6</v>
      </c>
      <c r="AQ14" s="48">
        <v>6</v>
      </c>
      <c r="AR14" s="48">
        <v>4.8</v>
      </c>
      <c r="AS14" s="48">
        <v>3</v>
      </c>
      <c r="AT14" s="48">
        <v>6</v>
      </c>
      <c r="AU14" s="48">
        <v>6</v>
      </c>
      <c r="AV14" s="48">
        <v>6</v>
      </c>
      <c r="AW14" s="21">
        <f t="shared" si="10"/>
        <v>37.799999999999997</v>
      </c>
      <c r="AX14" s="22">
        <f t="shared" si="11"/>
        <v>5.3999999999999995</v>
      </c>
      <c r="AY14" s="48">
        <v>5.7</v>
      </c>
      <c r="AZ14" s="11">
        <f t="shared" si="12"/>
        <v>5.4749999999999996</v>
      </c>
      <c r="BA14" s="49"/>
      <c r="BB14" s="48">
        <v>6.5</v>
      </c>
      <c r="BC14" s="48">
        <v>7.8</v>
      </c>
      <c r="BD14" s="48">
        <v>6.6</v>
      </c>
      <c r="BE14" s="18">
        <f t="shared" si="13"/>
        <v>7.3550000000000004</v>
      </c>
      <c r="BF14" s="18">
        <f t="shared" si="14"/>
        <v>6.415</v>
      </c>
      <c r="BG14" s="51"/>
      <c r="BH14" s="18">
        <f t="shared" si="15"/>
        <v>5.8496428571428574</v>
      </c>
      <c r="BI14" s="18">
        <f t="shared" si="16"/>
        <v>6.2475000000000005</v>
      </c>
      <c r="BJ14" s="18">
        <f t="shared" si="17"/>
        <v>6.415</v>
      </c>
      <c r="BK14" s="18">
        <f t="shared" si="18"/>
        <v>6.1707142857142863</v>
      </c>
    </row>
    <row r="15" spans="1:64" x14ac:dyDescent="0.25">
      <c r="A15">
        <v>114</v>
      </c>
      <c r="B15" t="s">
        <v>156</v>
      </c>
      <c r="C15" t="s">
        <v>163</v>
      </c>
      <c r="D15" t="s">
        <v>164</v>
      </c>
      <c r="E15" t="s">
        <v>170</v>
      </c>
      <c r="F15" s="48">
        <v>5.8</v>
      </c>
      <c r="G15" s="48">
        <v>6</v>
      </c>
      <c r="H15" s="48">
        <v>4.5</v>
      </c>
      <c r="I15" s="48">
        <v>5.8</v>
      </c>
      <c r="J15" s="48">
        <v>4.8</v>
      </c>
      <c r="K15" s="48">
        <v>4.5</v>
      </c>
      <c r="L15" s="48">
        <v>5</v>
      </c>
      <c r="M15" s="21">
        <f t="shared" si="0"/>
        <v>36.400000000000006</v>
      </c>
      <c r="N15" s="22">
        <f t="shared" si="1"/>
        <v>5.2000000000000011</v>
      </c>
      <c r="O15" s="48">
        <v>6.4</v>
      </c>
      <c r="P15" s="11">
        <f t="shared" si="2"/>
        <v>5.5000000000000009</v>
      </c>
      <c r="Q15" s="49"/>
      <c r="R15" s="48">
        <v>5</v>
      </c>
      <c r="S15" s="48">
        <v>7.5</v>
      </c>
      <c r="T15" s="48">
        <v>7</v>
      </c>
      <c r="U15" s="18">
        <f t="shared" si="3"/>
        <v>6.8250000000000002</v>
      </c>
      <c r="V15" s="18">
        <f t="shared" si="4"/>
        <v>6.1625000000000005</v>
      </c>
      <c r="W15" s="51"/>
      <c r="X15" s="48">
        <v>4.8</v>
      </c>
      <c r="Y15" s="48">
        <v>6.5</v>
      </c>
      <c r="Z15" s="48">
        <v>5.5</v>
      </c>
      <c r="AA15" s="48">
        <v>5.5</v>
      </c>
      <c r="AB15" s="48">
        <v>5</v>
      </c>
      <c r="AC15" s="48">
        <v>5.5</v>
      </c>
      <c r="AD15" s="48">
        <v>4.8</v>
      </c>
      <c r="AE15" s="21">
        <f t="shared" si="5"/>
        <v>37.599999999999994</v>
      </c>
      <c r="AF15" s="22">
        <f t="shared" si="6"/>
        <v>5.371428571428571</v>
      </c>
      <c r="AG15" s="48">
        <v>6.6</v>
      </c>
      <c r="AH15" s="11">
        <f t="shared" si="7"/>
        <v>5.6785714285714288</v>
      </c>
      <c r="AI15" s="49"/>
      <c r="AJ15" s="48">
        <v>4.7</v>
      </c>
      <c r="AK15" s="48">
        <v>6.9</v>
      </c>
      <c r="AL15" s="48">
        <v>6.5</v>
      </c>
      <c r="AM15" s="18">
        <f t="shared" si="8"/>
        <v>6.3100000000000005</v>
      </c>
      <c r="AN15" s="18">
        <f t="shared" si="9"/>
        <v>5.9942857142857147</v>
      </c>
      <c r="AO15" s="51"/>
      <c r="AP15" s="48">
        <v>5.9</v>
      </c>
      <c r="AQ15" s="48">
        <v>6.2</v>
      </c>
      <c r="AR15" s="48">
        <v>4.8</v>
      </c>
      <c r="AS15" s="48">
        <v>4.8</v>
      </c>
      <c r="AT15" s="48">
        <v>5</v>
      </c>
      <c r="AU15" s="48">
        <v>4.8</v>
      </c>
      <c r="AV15" s="48">
        <v>5.2</v>
      </c>
      <c r="AW15" s="21">
        <f t="shared" si="10"/>
        <v>36.700000000000003</v>
      </c>
      <c r="AX15" s="22">
        <f t="shared" si="11"/>
        <v>5.2428571428571429</v>
      </c>
      <c r="AY15" s="48">
        <v>6.5</v>
      </c>
      <c r="AZ15" s="11">
        <f t="shared" si="12"/>
        <v>5.5571428571428569</v>
      </c>
      <c r="BA15" s="49"/>
      <c r="BB15" s="48">
        <v>6.1</v>
      </c>
      <c r="BC15" s="48">
        <v>6.8</v>
      </c>
      <c r="BD15" s="48">
        <v>7.1</v>
      </c>
      <c r="BE15" s="18">
        <f t="shared" si="13"/>
        <v>6.6550000000000002</v>
      </c>
      <c r="BF15" s="18">
        <f t="shared" si="14"/>
        <v>6.106071428571429</v>
      </c>
      <c r="BG15" s="51"/>
      <c r="BH15" s="18">
        <f t="shared" si="15"/>
        <v>6.1625000000000005</v>
      </c>
      <c r="BI15" s="18">
        <f t="shared" si="16"/>
        <v>5.9942857142857147</v>
      </c>
      <c r="BJ15" s="18">
        <f t="shared" si="17"/>
        <v>6.106071428571429</v>
      </c>
      <c r="BK15" s="18">
        <f t="shared" si="18"/>
        <v>6.0876190476190475</v>
      </c>
    </row>
    <row r="16" spans="1:64" x14ac:dyDescent="0.25">
      <c r="A16">
        <v>118</v>
      </c>
      <c r="B16" t="s">
        <v>152</v>
      </c>
      <c r="C16" t="s">
        <v>158</v>
      </c>
      <c r="D16" t="s">
        <v>164</v>
      </c>
      <c r="E16" t="s">
        <v>170</v>
      </c>
      <c r="F16" s="48">
        <v>5</v>
      </c>
      <c r="G16" s="48">
        <v>4.5</v>
      </c>
      <c r="H16" s="48">
        <v>4</v>
      </c>
      <c r="I16" s="48">
        <v>5</v>
      </c>
      <c r="J16" s="48">
        <v>5</v>
      </c>
      <c r="K16" s="48">
        <v>4</v>
      </c>
      <c r="L16" s="48">
        <v>4.2</v>
      </c>
      <c r="M16" s="21">
        <f t="shared" si="0"/>
        <v>31.7</v>
      </c>
      <c r="N16" s="22">
        <f t="shared" si="1"/>
        <v>4.5285714285714285</v>
      </c>
      <c r="O16" s="48">
        <v>6.5</v>
      </c>
      <c r="P16" s="11">
        <f t="shared" si="2"/>
        <v>5.0214285714285714</v>
      </c>
      <c r="Q16" s="49"/>
      <c r="R16" s="48">
        <v>6.4</v>
      </c>
      <c r="S16" s="48">
        <v>6.8</v>
      </c>
      <c r="T16" s="48">
        <v>7</v>
      </c>
      <c r="U16" s="18">
        <f t="shared" si="3"/>
        <v>6.72</v>
      </c>
      <c r="V16" s="18">
        <f t="shared" si="4"/>
        <v>5.8707142857142856</v>
      </c>
      <c r="W16" s="51"/>
      <c r="X16" s="48">
        <v>5</v>
      </c>
      <c r="Y16" s="48">
        <v>5.2</v>
      </c>
      <c r="Z16" s="48">
        <v>4.8</v>
      </c>
      <c r="AA16" s="48">
        <v>5.3</v>
      </c>
      <c r="AB16" s="48">
        <v>5</v>
      </c>
      <c r="AC16" s="48">
        <v>5.3</v>
      </c>
      <c r="AD16" s="48">
        <v>5</v>
      </c>
      <c r="AE16" s="21">
        <f t="shared" si="5"/>
        <v>35.6</v>
      </c>
      <c r="AF16" s="22">
        <f t="shared" si="6"/>
        <v>5.0857142857142863</v>
      </c>
      <c r="AG16" s="48">
        <v>5</v>
      </c>
      <c r="AH16" s="11">
        <f t="shared" si="7"/>
        <v>5.0642857142857149</v>
      </c>
      <c r="AI16" s="49"/>
      <c r="AJ16" s="48">
        <v>4.2</v>
      </c>
      <c r="AK16" s="48">
        <v>7.4</v>
      </c>
      <c r="AL16" s="48">
        <v>5.7</v>
      </c>
      <c r="AM16" s="18">
        <f t="shared" si="8"/>
        <v>6.4300000000000006</v>
      </c>
      <c r="AN16" s="18">
        <f t="shared" si="9"/>
        <v>5.7471428571428582</v>
      </c>
      <c r="AO16" s="51"/>
      <c r="AP16" s="48">
        <v>5.5</v>
      </c>
      <c r="AQ16" s="48">
        <v>5.5</v>
      </c>
      <c r="AR16" s="48">
        <v>5</v>
      </c>
      <c r="AS16" s="48">
        <v>5</v>
      </c>
      <c r="AT16" s="48">
        <v>5</v>
      </c>
      <c r="AU16" s="48">
        <v>4</v>
      </c>
      <c r="AV16" s="48">
        <v>5</v>
      </c>
      <c r="AW16" s="21">
        <f t="shared" si="10"/>
        <v>35</v>
      </c>
      <c r="AX16" s="22">
        <f t="shared" si="11"/>
        <v>5</v>
      </c>
      <c r="AY16" s="48">
        <v>6.3</v>
      </c>
      <c r="AZ16" s="11">
        <f t="shared" si="12"/>
        <v>5.3250000000000002</v>
      </c>
      <c r="BA16" s="49"/>
      <c r="BB16" s="48">
        <v>5.9</v>
      </c>
      <c r="BC16" s="48">
        <v>7.7</v>
      </c>
      <c r="BD16" s="48">
        <v>7</v>
      </c>
      <c r="BE16" s="18">
        <f t="shared" si="13"/>
        <v>7.1800000000000006</v>
      </c>
      <c r="BF16" s="18">
        <f t="shared" si="14"/>
        <v>6.2525000000000004</v>
      </c>
      <c r="BG16" s="51"/>
      <c r="BH16" s="18">
        <f t="shared" si="15"/>
        <v>5.8707142857142856</v>
      </c>
      <c r="BI16" s="18">
        <f t="shared" si="16"/>
        <v>5.7471428571428582</v>
      </c>
      <c r="BJ16" s="18">
        <f t="shared" si="17"/>
        <v>6.2525000000000004</v>
      </c>
      <c r="BK16" s="18">
        <f t="shared" si="18"/>
        <v>5.956785714285715</v>
      </c>
    </row>
    <row r="17" spans="1:63" x14ac:dyDescent="0.25">
      <c r="A17">
        <v>73</v>
      </c>
      <c r="B17" t="s">
        <v>115</v>
      </c>
      <c r="C17" t="s">
        <v>136</v>
      </c>
      <c r="D17" t="s">
        <v>166</v>
      </c>
      <c r="E17" t="s">
        <v>81</v>
      </c>
      <c r="F17" s="10">
        <v>0</v>
      </c>
      <c r="G17" s="10">
        <v>5.8</v>
      </c>
      <c r="H17" s="10">
        <v>5</v>
      </c>
      <c r="I17" s="10">
        <v>3</v>
      </c>
      <c r="J17" s="10">
        <v>7</v>
      </c>
      <c r="K17" s="10">
        <v>6</v>
      </c>
      <c r="L17" s="10">
        <v>5.5</v>
      </c>
      <c r="M17" s="21">
        <f t="shared" si="0"/>
        <v>32.299999999999997</v>
      </c>
      <c r="N17" s="22">
        <f t="shared" si="1"/>
        <v>4.6142857142857139</v>
      </c>
      <c r="O17" s="10">
        <v>6.4</v>
      </c>
      <c r="P17" s="11">
        <f t="shared" si="2"/>
        <v>5.0607142857142851</v>
      </c>
      <c r="Q17" s="1"/>
      <c r="R17" s="10">
        <v>6</v>
      </c>
      <c r="S17" s="10">
        <v>6.8</v>
      </c>
      <c r="T17" s="10">
        <v>7.2</v>
      </c>
      <c r="U17" s="18">
        <f t="shared" si="3"/>
        <v>6.64</v>
      </c>
      <c r="V17" s="18">
        <f t="shared" si="4"/>
        <v>5.8503571428571419</v>
      </c>
      <c r="W17" s="2"/>
      <c r="X17" s="10">
        <v>0</v>
      </c>
      <c r="Y17" s="10">
        <v>6.5</v>
      </c>
      <c r="Z17" s="10">
        <v>5.3</v>
      </c>
      <c r="AA17" s="10">
        <v>4</v>
      </c>
      <c r="AB17" s="10">
        <v>6.3</v>
      </c>
      <c r="AC17" s="10">
        <v>6.5</v>
      </c>
      <c r="AD17" s="10">
        <v>5.3</v>
      </c>
      <c r="AE17" s="21">
        <f t="shared" si="5"/>
        <v>33.9</v>
      </c>
      <c r="AF17" s="22">
        <f t="shared" si="6"/>
        <v>4.8428571428571425</v>
      </c>
      <c r="AG17" s="10">
        <v>6.8</v>
      </c>
      <c r="AH17" s="11">
        <f t="shared" si="7"/>
        <v>5.3321428571428573</v>
      </c>
      <c r="AI17" s="1"/>
      <c r="AJ17" s="10">
        <v>4.2</v>
      </c>
      <c r="AK17" s="10">
        <v>8</v>
      </c>
      <c r="AL17" s="10">
        <v>6.7</v>
      </c>
      <c r="AM17" s="18">
        <f t="shared" si="8"/>
        <v>6.92</v>
      </c>
      <c r="AN17" s="18">
        <f t="shared" si="9"/>
        <v>6.1260714285714286</v>
      </c>
      <c r="AO17" s="2"/>
      <c r="AP17" s="10">
        <v>0</v>
      </c>
      <c r="AQ17" s="10">
        <v>6.3</v>
      </c>
      <c r="AR17" s="10">
        <v>5</v>
      </c>
      <c r="AS17" s="10">
        <v>1</v>
      </c>
      <c r="AT17" s="10">
        <v>6.2</v>
      </c>
      <c r="AU17" s="10">
        <v>5</v>
      </c>
      <c r="AV17" s="10">
        <v>5.2</v>
      </c>
      <c r="AW17" s="21">
        <f t="shared" si="10"/>
        <v>28.7</v>
      </c>
      <c r="AX17" s="22">
        <f t="shared" si="11"/>
        <v>4.0999999999999996</v>
      </c>
      <c r="AY17" s="10">
        <v>6</v>
      </c>
      <c r="AZ17" s="11">
        <f t="shared" si="12"/>
        <v>4.5749999999999993</v>
      </c>
      <c r="BA17" s="1"/>
      <c r="BB17" s="10">
        <v>6.3</v>
      </c>
      <c r="BC17" s="10">
        <v>7.3</v>
      </c>
      <c r="BD17" s="10">
        <v>7.2</v>
      </c>
      <c r="BE17" s="18">
        <f t="shared" si="13"/>
        <v>7.04</v>
      </c>
      <c r="BF17" s="18">
        <f t="shared" si="14"/>
        <v>5.8074999999999992</v>
      </c>
      <c r="BG17" s="2"/>
      <c r="BH17" s="18">
        <f t="shared" si="15"/>
        <v>5.8503571428571419</v>
      </c>
      <c r="BI17" s="18">
        <f t="shared" si="16"/>
        <v>6.1260714285714286</v>
      </c>
      <c r="BJ17" s="18">
        <f t="shared" si="17"/>
        <v>5.8074999999999992</v>
      </c>
      <c r="BK17" s="18">
        <f t="shared" si="18"/>
        <v>5.9279761904761896</v>
      </c>
    </row>
    <row r="18" spans="1:63" x14ac:dyDescent="0.25">
      <c r="A18">
        <v>109</v>
      </c>
      <c r="B18" t="s">
        <v>147</v>
      </c>
      <c r="C18" t="s">
        <v>158</v>
      </c>
      <c r="D18" t="s">
        <v>95</v>
      </c>
      <c r="E18" t="s">
        <v>170</v>
      </c>
      <c r="F18" s="10">
        <v>5</v>
      </c>
      <c r="G18" s="10">
        <v>5.5</v>
      </c>
      <c r="H18" s="10">
        <v>4.5</v>
      </c>
      <c r="I18" s="10">
        <v>6.5</v>
      </c>
      <c r="J18" s="10">
        <v>4.8</v>
      </c>
      <c r="K18" s="10">
        <v>5.2</v>
      </c>
      <c r="L18" s="10">
        <v>4.8</v>
      </c>
      <c r="M18" s="21">
        <f t="shared" si="0"/>
        <v>36.299999999999997</v>
      </c>
      <c r="N18" s="22">
        <f t="shared" si="1"/>
        <v>5.1857142857142851</v>
      </c>
      <c r="O18" s="10">
        <v>6.6</v>
      </c>
      <c r="P18" s="11">
        <f t="shared" si="2"/>
        <v>5.5392857142857137</v>
      </c>
      <c r="Q18" s="1"/>
      <c r="R18" s="10">
        <v>5</v>
      </c>
      <c r="S18" s="10">
        <v>6.8</v>
      </c>
      <c r="T18" s="10">
        <v>7</v>
      </c>
      <c r="U18" s="18">
        <f t="shared" si="3"/>
        <v>6.37</v>
      </c>
      <c r="V18" s="18">
        <f t="shared" si="4"/>
        <v>5.9546428571428569</v>
      </c>
      <c r="W18" s="2"/>
      <c r="X18" s="10">
        <v>4.5</v>
      </c>
      <c r="Y18" s="10">
        <v>6.5</v>
      </c>
      <c r="Z18" s="10">
        <v>5.3</v>
      </c>
      <c r="AA18" s="10">
        <v>6</v>
      </c>
      <c r="AB18" s="10">
        <v>4.8</v>
      </c>
      <c r="AC18" s="10">
        <v>5.5</v>
      </c>
      <c r="AD18" s="10">
        <v>4.8</v>
      </c>
      <c r="AE18" s="21">
        <f t="shared" si="5"/>
        <v>37.4</v>
      </c>
      <c r="AF18" s="22">
        <f t="shared" si="6"/>
        <v>5.3428571428571425</v>
      </c>
      <c r="AG18" s="10">
        <v>6.3</v>
      </c>
      <c r="AH18" s="11">
        <f t="shared" si="7"/>
        <v>5.5821428571428573</v>
      </c>
      <c r="AI18" s="1"/>
      <c r="AJ18" s="10">
        <v>3.1</v>
      </c>
      <c r="AK18" s="10">
        <v>7.4</v>
      </c>
      <c r="AL18" s="10">
        <v>5.8</v>
      </c>
      <c r="AM18" s="18">
        <f t="shared" si="8"/>
        <v>6.1650000000000009</v>
      </c>
      <c r="AN18" s="18">
        <f t="shared" si="9"/>
        <v>5.8735714285714291</v>
      </c>
      <c r="AO18" s="2"/>
      <c r="AP18" s="10">
        <v>5.5</v>
      </c>
      <c r="AQ18" s="10">
        <v>5</v>
      </c>
      <c r="AR18" s="10">
        <v>5</v>
      </c>
      <c r="AS18" s="10">
        <v>5.5</v>
      </c>
      <c r="AT18" s="10">
        <v>5.2</v>
      </c>
      <c r="AU18" s="10">
        <v>5</v>
      </c>
      <c r="AV18" s="10">
        <v>5.5</v>
      </c>
      <c r="AW18" s="21">
        <f t="shared" si="10"/>
        <v>36.700000000000003</v>
      </c>
      <c r="AX18" s="22">
        <f t="shared" si="11"/>
        <v>5.2428571428571429</v>
      </c>
      <c r="AY18" s="10">
        <v>6.3</v>
      </c>
      <c r="AZ18" s="11">
        <f t="shared" si="12"/>
        <v>5.5071428571428571</v>
      </c>
      <c r="BA18" s="1"/>
      <c r="BB18" s="10">
        <v>5.3</v>
      </c>
      <c r="BC18" s="10">
        <v>6.5</v>
      </c>
      <c r="BD18" s="10">
        <v>6.9</v>
      </c>
      <c r="BE18" s="18">
        <f t="shared" si="13"/>
        <v>6.2400000000000011</v>
      </c>
      <c r="BF18" s="18">
        <f t="shared" si="14"/>
        <v>5.8735714285714291</v>
      </c>
      <c r="BG18" s="2"/>
      <c r="BH18" s="18">
        <f t="shared" si="15"/>
        <v>5.9546428571428569</v>
      </c>
      <c r="BI18" s="18">
        <f t="shared" si="16"/>
        <v>5.8735714285714291</v>
      </c>
      <c r="BJ18" s="18">
        <f t="shared" si="17"/>
        <v>5.8735714285714291</v>
      </c>
      <c r="BK18" s="18">
        <f t="shared" si="18"/>
        <v>5.9005952380952378</v>
      </c>
    </row>
    <row r="19" spans="1:63" x14ac:dyDescent="0.25">
      <c r="A19">
        <v>110</v>
      </c>
      <c r="B19" t="s">
        <v>148</v>
      </c>
      <c r="C19" t="s">
        <v>158</v>
      </c>
      <c r="D19" t="s">
        <v>95</v>
      </c>
      <c r="E19" t="s">
        <v>170</v>
      </c>
      <c r="F19" s="10">
        <v>4.5</v>
      </c>
      <c r="G19" s="10">
        <v>4.8</v>
      </c>
      <c r="H19" s="10">
        <v>5</v>
      </c>
      <c r="I19" s="10">
        <v>6.5</v>
      </c>
      <c r="J19" s="10">
        <v>5</v>
      </c>
      <c r="K19" s="10">
        <v>5</v>
      </c>
      <c r="L19" s="10">
        <v>4.8</v>
      </c>
      <c r="M19" s="21">
        <f t="shared" si="0"/>
        <v>35.6</v>
      </c>
      <c r="N19" s="22">
        <f t="shared" si="1"/>
        <v>5.0857142857142863</v>
      </c>
      <c r="O19" s="10">
        <v>6.6</v>
      </c>
      <c r="P19" s="11">
        <f t="shared" si="2"/>
        <v>5.4642857142857153</v>
      </c>
      <c r="Q19" s="1"/>
      <c r="R19" s="10">
        <v>5.0999999999999996</v>
      </c>
      <c r="S19" s="10">
        <v>6.2</v>
      </c>
      <c r="T19" s="10">
        <v>7</v>
      </c>
      <c r="U19" s="18">
        <f t="shared" si="3"/>
        <v>6.0049999999999999</v>
      </c>
      <c r="V19" s="18">
        <f t="shared" si="4"/>
        <v>5.7346428571428572</v>
      </c>
      <c r="W19" s="2"/>
      <c r="X19" s="10">
        <v>4.5</v>
      </c>
      <c r="Y19" s="10">
        <v>5.5</v>
      </c>
      <c r="Z19" s="10">
        <v>5.3</v>
      </c>
      <c r="AA19" s="10">
        <v>4</v>
      </c>
      <c r="AB19" s="10">
        <v>5</v>
      </c>
      <c r="AC19" s="10">
        <v>6</v>
      </c>
      <c r="AD19" s="10">
        <v>4.7</v>
      </c>
      <c r="AE19" s="21">
        <f t="shared" si="5"/>
        <v>35</v>
      </c>
      <c r="AF19" s="22">
        <f t="shared" si="6"/>
        <v>5</v>
      </c>
      <c r="AG19" s="10">
        <v>6.1</v>
      </c>
      <c r="AH19" s="11">
        <f t="shared" si="7"/>
        <v>5.2750000000000004</v>
      </c>
      <c r="AI19" s="1"/>
      <c r="AJ19" s="10">
        <v>4</v>
      </c>
      <c r="AK19" s="10">
        <v>7.3</v>
      </c>
      <c r="AL19" s="10">
        <v>5.8</v>
      </c>
      <c r="AM19" s="18">
        <f t="shared" si="8"/>
        <v>6.3250000000000002</v>
      </c>
      <c r="AN19" s="18">
        <f t="shared" si="9"/>
        <v>5.8000000000000007</v>
      </c>
      <c r="AO19" s="2"/>
      <c r="AP19" s="10">
        <v>4.8</v>
      </c>
      <c r="AQ19" s="10">
        <v>5</v>
      </c>
      <c r="AR19" s="10">
        <v>4.8</v>
      </c>
      <c r="AS19" s="10">
        <v>3.8</v>
      </c>
      <c r="AT19" s="10">
        <v>5.5</v>
      </c>
      <c r="AU19" s="10">
        <v>4.2</v>
      </c>
      <c r="AV19" s="10">
        <v>5.3</v>
      </c>
      <c r="AW19" s="21">
        <f t="shared" si="10"/>
        <v>33.4</v>
      </c>
      <c r="AX19" s="22">
        <f t="shared" si="11"/>
        <v>4.7714285714285714</v>
      </c>
      <c r="AY19" s="10">
        <v>6.3</v>
      </c>
      <c r="AZ19" s="11">
        <f t="shared" si="12"/>
        <v>5.1535714285714285</v>
      </c>
      <c r="BA19" s="1"/>
      <c r="BB19" s="10">
        <v>5.3</v>
      </c>
      <c r="BC19" s="10">
        <v>6.3</v>
      </c>
      <c r="BD19" s="10">
        <v>6.9</v>
      </c>
      <c r="BE19" s="18">
        <f t="shared" si="13"/>
        <v>6.11</v>
      </c>
      <c r="BF19" s="18">
        <f t="shared" si="14"/>
        <v>5.631785714285714</v>
      </c>
      <c r="BG19" s="2"/>
      <c r="BH19" s="18">
        <f t="shared" si="15"/>
        <v>5.7346428571428572</v>
      </c>
      <c r="BI19" s="18">
        <f t="shared" si="16"/>
        <v>5.8000000000000007</v>
      </c>
      <c r="BJ19" s="18">
        <f t="shared" si="17"/>
        <v>5.631785714285714</v>
      </c>
      <c r="BK19" s="18">
        <f t="shared" si="18"/>
        <v>5.722142857142857</v>
      </c>
    </row>
    <row r="20" spans="1:63" x14ac:dyDescent="0.25">
      <c r="A20">
        <v>112</v>
      </c>
      <c r="B20" t="s">
        <v>149</v>
      </c>
      <c r="C20" t="s">
        <v>158</v>
      </c>
      <c r="D20" t="s">
        <v>95</v>
      </c>
      <c r="E20" t="s">
        <v>170</v>
      </c>
      <c r="F20" s="10">
        <v>5.5</v>
      </c>
      <c r="G20" s="10">
        <v>4</v>
      </c>
      <c r="H20" s="10">
        <v>4.5</v>
      </c>
      <c r="I20" s="10">
        <v>6</v>
      </c>
      <c r="J20" s="10">
        <v>5</v>
      </c>
      <c r="K20" s="10">
        <v>5</v>
      </c>
      <c r="L20" s="10">
        <v>3.5</v>
      </c>
      <c r="M20" s="21">
        <f t="shared" si="0"/>
        <v>33.5</v>
      </c>
      <c r="N20" s="22">
        <f t="shared" si="1"/>
        <v>4.7857142857142856</v>
      </c>
      <c r="O20" s="10">
        <v>6.6</v>
      </c>
      <c r="P20" s="11">
        <f t="shared" si="2"/>
        <v>5.2392857142857139</v>
      </c>
      <c r="Q20" s="1"/>
      <c r="R20" s="10">
        <v>5</v>
      </c>
      <c r="S20" s="10">
        <v>6</v>
      </c>
      <c r="T20" s="10">
        <v>6.5</v>
      </c>
      <c r="U20" s="18">
        <f t="shared" si="3"/>
        <v>5.8000000000000007</v>
      </c>
      <c r="V20" s="18">
        <f t="shared" si="4"/>
        <v>5.5196428571428573</v>
      </c>
      <c r="W20" s="2"/>
      <c r="X20" s="10">
        <v>4.5</v>
      </c>
      <c r="Y20" s="10">
        <v>4.5</v>
      </c>
      <c r="Z20" s="10">
        <v>4.8</v>
      </c>
      <c r="AA20" s="10">
        <v>6</v>
      </c>
      <c r="AB20" s="10">
        <v>5.2</v>
      </c>
      <c r="AC20" s="10">
        <v>5.5</v>
      </c>
      <c r="AD20" s="10">
        <v>3.5</v>
      </c>
      <c r="AE20" s="21">
        <f t="shared" si="5"/>
        <v>34</v>
      </c>
      <c r="AF20" s="22">
        <f t="shared" si="6"/>
        <v>4.8571428571428568</v>
      </c>
      <c r="AG20" s="10">
        <v>6.3</v>
      </c>
      <c r="AH20" s="11">
        <f t="shared" si="7"/>
        <v>5.2178571428571425</v>
      </c>
      <c r="AI20" s="1"/>
      <c r="AJ20" s="10">
        <v>4.8</v>
      </c>
      <c r="AK20" s="10">
        <v>7.4</v>
      </c>
      <c r="AL20" s="10">
        <v>5.3</v>
      </c>
      <c r="AM20" s="18">
        <f t="shared" si="8"/>
        <v>6.5400000000000009</v>
      </c>
      <c r="AN20" s="18">
        <f t="shared" si="9"/>
        <v>5.8789285714285722</v>
      </c>
      <c r="AO20" s="2"/>
      <c r="AP20" s="10">
        <v>5.4</v>
      </c>
      <c r="AQ20" s="10">
        <v>3.8</v>
      </c>
      <c r="AR20" s="10">
        <v>4.8</v>
      </c>
      <c r="AS20" s="10">
        <v>5.5</v>
      </c>
      <c r="AT20" s="10">
        <v>5.2</v>
      </c>
      <c r="AU20" s="10">
        <v>5.5</v>
      </c>
      <c r="AV20" s="10">
        <v>4.5</v>
      </c>
      <c r="AW20" s="21">
        <f t="shared" si="10"/>
        <v>34.700000000000003</v>
      </c>
      <c r="AX20" s="22">
        <f t="shared" si="11"/>
        <v>4.9571428571428573</v>
      </c>
      <c r="AY20" s="10">
        <v>6.3</v>
      </c>
      <c r="AZ20" s="11">
        <f t="shared" si="12"/>
        <v>5.2928571428571427</v>
      </c>
      <c r="BA20" s="1"/>
      <c r="BB20" s="10">
        <v>5.3</v>
      </c>
      <c r="BC20" s="10">
        <v>6.1</v>
      </c>
      <c r="BD20" s="10">
        <v>6.9</v>
      </c>
      <c r="BE20" s="18">
        <f t="shared" si="13"/>
        <v>5.98</v>
      </c>
      <c r="BF20" s="18">
        <f t="shared" si="14"/>
        <v>5.6364285714285716</v>
      </c>
      <c r="BG20" s="2"/>
      <c r="BH20" s="18">
        <f t="shared" si="15"/>
        <v>5.5196428571428573</v>
      </c>
      <c r="BI20" s="18">
        <f t="shared" si="16"/>
        <v>5.8789285714285722</v>
      </c>
      <c r="BJ20" s="18">
        <f t="shared" si="17"/>
        <v>5.6364285714285716</v>
      </c>
      <c r="BK20" s="18">
        <f t="shared" si="18"/>
        <v>5.6783333333333337</v>
      </c>
    </row>
    <row r="21" spans="1:63" x14ac:dyDescent="0.25">
      <c r="A21">
        <v>86</v>
      </c>
      <c r="B21" t="s">
        <v>109</v>
      </c>
      <c r="C21" t="s">
        <v>89</v>
      </c>
      <c r="D21" t="s">
        <v>97</v>
      </c>
      <c r="E21" t="s">
        <v>91</v>
      </c>
      <c r="F21" s="48">
        <v>4.5</v>
      </c>
      <c r="G21" s="48">
        <v>5</v>
      </c>
      <c r="H21" s="48">
        <v>4.5</v>
      </c>
      <c r="I21" s="48">
        <v>2</v>
      </c>
      <c r="J21" s="48">
        <v>5.2</v>
      </c>
      <c r="K21" s="48">
        <v>5</v>
      </c>
      <c r="L21" s="48">
        <v>5</v>
      </c>
      <c r="M21" s="21">
        <f t="shared" si="0"/>
        <v>31.2</v>
      </c>
      <c r="N21" s="22">
        <f t="shared" si="1"/>
        <v>4.4571428571428573</v>
      </c>
      <c r="O21" s="48">
        <v>5.4</v>
      </c>
      <c r="P21" s="11">
        <f t="shared" si="2"/>
        <v>4.6928571428571431</v>
      </c>
      <c r="Q21" s="49"/>
      <c r="R21" s="48">
        <v>5.5</v>
      </c>
      <c r="S21" s="48">
        <v>6.8</v>
      </c>
      <c r="T21" s="48">
        <v>5.5</v>
      </c>
      <c r="U21" s="18">
        <f t="shared" si="3"/>
        <v>6.3449999999999998</v>
      </c>
      <c r="V21" s="18">
        <f t="shared" si="4"/>
        <v>5.518928571428571</v>
      </c>
      <c r="W21" s="51"/>
      <c r="X21" s="48">
        <v>4.3</v>
      </c>
      <c r="Y21" s="48">
        <v>6.5</v>
      </c>
      <c r="Z21" s="48">
        <v>4.8</v>
      </c>
      <c r="AA21" s="48">
        <v>0</v>
      </c>
      <c r="AB21" s="48">
        <v>5</v>
      </c>
      <c r="AC21" s="48">
        <v>4.5</v>
      </c>
      <c r="AD21" s="48">
        <v>4.8</v>
      </c>
      <c r="AE21" s="21">
        <f t="shared" si="5"/>
        <v>29.900000000000002</v>
      </c>
      <c r="AF21" s="22">
        <f t="shared" si="6"/>
        <v>4.2714285714285714</v>
      </c>
      <c r="AG21" s="48">
        <v>5.9</v>
      </c>
      <c r="AH21" s="11">
        <f t="shared" si="7"/>
        <v>4.6785714285714288</v>
      </c>
      <c r="AI21" s="49"/>
      <c r="AJ21" s="48">
        <v>5</v>
      </c>
      <c r="AK21" s="48">
        <v>7.3</v>
      </c>
      <c r="AL21" s="48">
        <v>5</v>
      </c>
      <c r="AM21" s="18">
        <f t="shared" si="8"/>
        <v>6.4950000000000001</v>
      </c>
      <c r="AN21" s="18">
        <f t="shared" si="9"/>
        <v>5.586785714285714</v>
      </c>
      <c r="AO21" s="51"/>
      <c r="AP21" s="48">
        <v>5.8</v>
      </c>
      <c r="AQ21" s="48">
        <v>5.3</v>
      </c>
      <c r="AR21" s="48">
        <v>3.8</v>
      </c>
      <c r="AS21" s="48">
        <v>3</v>
      </c>
      <c r="AT21" s="48">
        <v>6</v>
      </c>
      <c r="AU21" s="48">
        <v>4</v>
      </c>
      <c r="AV21" s="48">
        <v>5.3</v>
      </c>
      <c r="AW21" s="21">
        <f t="shared" si="10"/>
        <v>33.199999999999996</v>
      </c>
      <c r="AX21" s="22">
        <f t="shared" si="11"/>
        <v>4.742857142857142</v>
      </c>
      <c r="AY21" s="48">
        <v>5.7</v>
      </c>
      <c r="AZ21" s="11">
        <f t="shared" si="12"/>
        <v>4.9821428571428568</v>
      </c>
      <c r="BA21" s="49"/>
      <c r="BB21" s="48">
        <v>5.9</v>
      </c>
      <c r="BC21" s="48">
        <v>6.5</v>
      </c>
      <c r="BD21" s="48">
        <v>6.6</v>
      </c>
      <c r="BE21" s="18">
        <f t="shared" si="13"/>
        <v>6.3600000000000012</v>
      </c>
      <c r="BF21" s="18">
        <f t="shared" si="14"/>
        <v>5.6710714285714285</v>
      </c>
      <c r="BG21" s="51"/>
      <c r="BH21" s="18">
        <f t="shared" si="15"/>
        <v>5.518928571428571</v>
      </c>
      <c r="BI21" s="18">
        <f t="shared" si="16"/>
        <v>5.586785714285714</v>
      </c>
      <c r="BJ21" s="18">
        <f t="shared" si="17"/>
        <v>5.6710714285714285</v>
      </c>
      <c r="BK21" s="18">
        <f t="shared" si="18"/>
        <v>5.5922619047619051</v>
      </c>
    </row>
    <row r="22" spans="1:63" x14ac:dyDescent="0.25">
      <c r="A22">
        <v>120</v>
      </c>
      <c r="B22" t="s">
        <v>123</v>
      </c>
      <c r="C22" t="s">
        <v>158</v>
      </c>
      <c r="D22" t="s">
        <v>164</v>
      </c>
      <c r="E22" t="s">
        <v>170</v>
      </c>
      <c r="F22" s="48">
        <v>4</v>
      </c>
      <c r="G22" s="48">
        <v>5</v>
      </c>
      <c r="H22" s="48">
        <v>4</v>
      </c>
      <c r="I22" s="48">
        <v>4</v>
      </c>
      <c r="J22" s="48">
        <v>3.5</v>
      </c>
      <c r="K22" s="48">
        <v>4.5</v>
      </c>
      <c r="L22" s="48">
        <v>4.5</v>
      </c>
      <c r="M22" s="21">
        <f t="shared" si="0"/>
        <v>29.5</v>
      </c>
      <c r="N22" s="22">
        <f t="shared" si="1"/>
        <v>4.2142857142857144</v>
      </c>
      <c r="O22" s="48">
        <v>6.5</v>
      </c>
      <c r="P22" s="11">
        <f t="shared" si="2"/>
        <v>4.7857142857142856</v>
      </c>
      <c r="Q22" s="49"/>
      <c r="R22" s="48">
        <v>5.2</v>
      </c>
      <c r="S22" s="48">
        <v>6.8</v>
      </c>
      <c r="T22" s="48">
        <v>7</v>
      </c>
      <c r="U22" s="18">
        <f t="shared" si="3"/>
        <v>6.42</v>
      </c>
      <c r="V22" s="18">
        <f t="shared" si="4"/>
        <v>5.6028571428571432</v>
      </c>
      <c r="W22" s="51"/>
      <c r="X22" s="48">
        <v>0</v>
      </c>
      <c r="Y22" s="48">
        <v>5.3</v>
      </c>
      <c r="Z22" s="48">
        <v>4.5</v>
      </c>
      <c r="AA22" s="48">
        <v>4.8</v>
      </c>
      <c r="AB22" s="48">
        <v>4.5</v>
      </c>
      <c r="AC22" s="48">
        <v>5</v>
      </c>
      <c r="AD22" s="48">
        <v>4.5</v>
      </c>
      <c r="AE22" s="21">
        <f t="shared" si="5"/>
        <v>28.6</v>
      </c>
      <c r="AF22" s="22">
        <f t="shared" si="6"/>
        <v>4.0857142857142863</v>
      </c>
      <c r="AG22" s="48">
        <v>5.8</v>
      </c>
      <c r="AH22" s="11">
        <f t="shared" si="7"/>
        <v>4.5142857142857151</v>
      </c>
      <c r="AI22" s="49"/>
      <c r="AJ22" s="48">
        <v>4.5</v>
      </c>
      <c r="AK22" s="48">
        <v>7</v>
      </c>
      <c r="AL22" s="48">
        <v>5.7</v>
      </c>
      <c r="AM22" s="18">
        <f t="shared" si="8"/>
        <v>6.2450000000000001</v>
      </c>
      <c r="AN22" s="18">
        <f t="shared" si="9"/>
        <v>5.3796428571428576</v>
      </c>
      <c r="AO22" s="51"/>
      <c r="AP22" s="48">
        <v>0</v>
      </c>
      <c r="AQ22" s="48">
        <v>6.2</v>
      </c>
      <c r="AR22" s="48">
        <v>4.4000000000000004</v>
      </c>
      <c r="AS22" s="48">
        <v>4.5</v>
      </c>
      <c r="AT22" s="48">
        <v>4.8</v>
      </c>
      <c r="AU22" s="48">
        <v>4.5</v>
      </c>
      <c r="AV22" s="48">
        <v>5.3</v>
      </c>
      <c r="AW22" s="21">
        <f t="shared" si="10"/>
        <v>29.700000000000003</v>
      </c>
      <c r="AX22" s="22">
        <f t="shared" si="11"/>
        <v>4.2428571428571429</v>
      </c>
      <c r="AY22" s="48">
        <v>6.3</v>
      </c>
      <c r="AZ22" s="11">
        <f t="shared" si="12"/>
        <v>4.7571428571428571</v>
      </c>
      <c r="BA22" s="49"/>
      <c r="BB22" s="48">
        <v>5.9</v>
      </c>
      <c r="BC22" s="48">
        <v>7</v>
      </c>
      <c r="BD22" s="48">
        <v>7</v>
      </c>
      <c r="BE22" s="18">
        <f t="shared" si="13"/>
        <v>6.7250000000000005</v>
      </c>
      <c r="BF22" s="18">
        <f t="shared" si="14"/>
        <v>5.7410714285714288</v>
      </c>
      <c r="BG22" s="51"/>
      <c r="BH22" s="18">
        <f t="shared" si="15"/>
        <v>5.6028571428571432</v>
      </c>
      <c r="BI22" s="18">
        <f t="shared" si="16"/>
        <v>5.3796428571428576</v>
      </c>
      <c r="BJ22" s="18">
        <f t="shared" si="17"/>
        <v>5.7410714285714288</v>
      </c>
      <c r="BK22" s="18">
        <f t="shared" si="18"/>
        <v>5.5745238095238108</v>
      </c>
    </row>
    <row r="23" spans="1:63" x14ac:dyDescent="0.25">
      <c r="A23">
        <v>115</v>
      </c>
      <c r="B23" t="s">
        <v>157</v>
      </c>
      <c r="C23" t="s">
        <v>163</v>
      </c>
      <c r="D23" t="s">
        <v>164</v>
      </c>
      <c r="E23" t="s">
        <v>170</v>
      </c>
      <c r="F23" s="48">
        <v>5</v>
      </c>
      <c r="G23" s="48">
        <v>6</v>
      </c>
      <c r="H23" s="48">
        <v>2.5</v>
      </c>
      <c r="I23" s="48">
        <v>5.6</v>
      </c>
      <c r="J23" s="48">
        <v>5.2</v>
      </c>
      <c r="K23" s="48">
        <v>0</v>
      </c>
      <c r="L23" s="48">
        <v>5.5</v>
      </c>
      <c r="M23" s="21">
        <f t="shared" si="0"/>
        <v>29.8</v>
      </c>
      <c r="N23" s="22">
        <f t="shared" si="1"/>
        <v>4.2571428571428571</v>
      </c>
      <c r="O23" s="48">
        <v>6.4</v>
      </c>
      <c r="P23" s="11">
        <f t="shared" si="2"/>
        <v>4.7928571428571427</v>
      </c>
      <c r="Q23" s="49"/>
      <c r="R23" s="48">
        <v>5.2</v>
      </c>
      <c r="S23" s="48">
        <v>7</v>
      </c>
      <c r="T23" s="48">
        <v>6.6</v>
      </c>
      <c r="U23" s="18">
        <f t="shared" si="3"/>
        <v>6.51</v>
      </c>
      <c r="V23" s="18">
        <f t="shared" si="4"/>
        <v>5.6514285714285712</v>
      </c>
      <c r="W23" s="51"/>
      <c r="X23" s="48">
        <v>4.5</v>
      </c>
      <c r="Y23" s="48">
        <v>6</v>
      </c>
      <c r="Z23" s="48">
        <v>4</v>
      </c>
      <c r="AA23" s="48">
        <v>4.8</v>
      </c>
      <c r="AB23" s="48">
        <v>5.3</v>
      </c>
      <c r="AC23" s="48">
        <v>0</v>
      </c>
      <c r="AD23" s="48">
        <v>4</v>
      </c>
      <c r="AE23" s="21">
        <f t="shared" si="5"/>
        <v>28.6</v>
      </c>
      <c r="AF23" s="22">
        <f t="shared" si="6"/>
        <v>4.0857142857142863</v>
      </c>
      <c r="AG23" s="48">
        <v>6.6</v>
      </c>
      <c r="AH23" s="11">
        <f t="shared" si="7"/>
        <v>4.7142857142857153</v>
      </c>
      <c r="AI23" s="49"/>
      <c r="AJ23" s="48">
        <v>4.5999999999999996</v>
      </c>
      <c r="AK23" s="48">
        <v>5.8</v>
      </c>
      <c r="AL23" s="48">
        <v>6.5</v>
      </c>
      <c r="AM23" s="18">
        <f t="shared" si="8"/>
        <v>5.57</v>
      </c>
      <c r="AN23" s="18">
        <f t="shared" si="9"/>
        <v>5.1421428571428578</v>
      </c>
      <c r="AO23" s="51"/>
      <c r="AP23" s="48">
        <v>4.8</v>
      </c>
      <c r="AQ23" s="48">
        <v>5.8</v>
      </c>
      <c r="AR23" s="48">
        <v>1.8</v>
      </c>
      <c r="AS23" s="48">
        <v>5</v>
      </c>
      <c r="AT23" s="48">
        <v>5.2</v>
      </c>
      <c r="AU23" s="48">
        <v>0</v>
      </c>
      <c r="AV23" s="48">
        <v>5.2</v>
      </c>
      <c r="AW23" s="21">
        <f t="shared" si="10"/>
        <v>27.799999999999997</v>
      </c>
      <c r="AX23" s="22">
        <f t="shared" si="11"/>
        <v>3.9714285714285711</v>
      </c>
      <c r="AY23" s="48">
        <v>6.5</v>
      </c>
      <c r="AZ23" s="11">
        <f t="shared" si="12"/>
        <v>4.6035714285714278</v>
      </c>
      <c r="BA23" s="49"/>
      <c r="BB23" s="48">
        <v>5.5</v>
      </c>
      <c r="BC23" s="48">
        <v>6.3</v>
      </c>
      <c r="BD23" s="48">
        <v>7.1</v>
      </c>
      <c r="BE23" s="18">
        <f t="shared" si="13"/>
        <v>6.18</v>
      </c>
      <c r="BF23" s="18">
        <f t="shared" si="14"/>
        <v>5.3917857142857137</v>
      </c>
      <c r="BG23" s="51"/>
      <c r="BH23" s="18">
        <f t="shared" si="15"/>
        <v>5.6514285714285712</v>
      </c>
      <c r="BI23" s="18">
        <f t="shared" si="16"/>
        <v>5.1421428571428578</v>
      </c>
      <c r="BJ23" s="18">
        <f t="shared" si="17"/>
        <v>5.3917857142857137</v>
      </c>
      <c r="BK23" s="18">
        <f t="shared" si="18"/>
        <v>5.3951190476190476</v>
      </c>
    </row>
  </sheetData>
  <sortState ref="A7:BK23">
    <sortCondition descending="1" ref="BK7:BK23"/>
  </sortState>
  <mergeCells count="10">
    <mergeCell ref="BB4:BE4"/>
    <mergeCell ref="BH4:BJ4"/>
    <mergeCell ref="H1:L1"/>
    <mergeCell ref="Z1:AF1"/>
    <mergeCell ref="AR1:AX1"/>
    <mergeCell ref="F4:P4"/>
    <mergeCell ref="R4:U4"/>
    <mergeCell ref="X4:AH4"/>
    <mergeCell ref="AJ4:AM4"/>
    <mergeCell ref="AP4:AZ4"/>
  </mergeCells>
  <pageMargins left="0.75" right="0.75" top="1" bottom="1" header="0.5" footer="0.5"/>
  <pageSetup paperSize="9" orientation="landscape" horizontalDpi="4294967293" verticalDpi="300" r:id="rId1"/>
  <headerFooter alignWithMargins="0">
    <oddFooter>&amp;L&amp;A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"/>
  <sheetViews>
    <sheetView workbookViewId="0">
      <pane xSplit="5" ySplit="6" topLeftCell="AR7" activePane="bottomRight" state="frozen"/>
      <selection pane="topRight" activeCell="F1" sqref="F1"/>
      <selection pane="bottomLeft" activeCell="A7" sqref="A7"/>
      <selection pane="bottomRight" activeCell="BC23" sqref="BC23"/>
    </sheetView>
  </sheetViews>
  <sheetFormatPr defaultRowHeight="13.2" x14ac:dyDescent="0.25"/>
  <cols>
    <col min="1" max="1" width="5.5546875" customWidth="1"/>
    <col min="2" max="2" width="15.44140625" customWidth="1"/>
    <col min="3" max="3" width="22" customWidth="1"/>
    <col min="4" max="4" width="14.88671875" customWidth="1"/>
    <col min="5" max="5" width="20.44140625" customWidth="1"/>
    <col min="6" max="16" width="5.6640625" customWidth="1"/>
    <col min="17" max="17" width="3.109375" customWidth="1"/>
    <col min="18" max="21" width="5.6640625" customWidth="1"/>
    <col min="22" max="22" width="6.6640625" customWidth="1"/>
    <col min="23" max="23" width="3.109375" customWidth="1"/>
    <col min="24" max="34" width="5.6640625" customWidth="1"/>
    <col min="35" max="35" width="3.109375" customWidth="1"/>
    <col min="36" max="39" width="5.6640625" customWidth="1"/>
    <col min="40" max="40" width="6.6640625" customWidth="1"/>
    <col min="41" max="41" width="3.109375" customWidth="1"/>
    <col min="42" max="52" width="5.6640625" customWidth="1"/>
    <col min="53" max="53" width="3.109375" customWidth="1"/>
    <col min="54" max="57" width="5.6640625" customWidth="1"/>
    <col min="58" max="58" width="6.6640625" customWidth="1"/>
    <col min="59" max="59" width="3.109375" customWidth="1"/>
    <col min="60" max="63" width="8.6640625" customWidth="1"/>
    <col min="64" max="64" width="11.5546875" customWidth="1"/>
  </cols>
  <sheetData>
    <row r="1" spans="1:66" x14ac:dyDescent="0.25">
      <c r="A1" t="s">
        <v>132</v>
      </c>
      <c r="D1" t="s">
        <v>0</v>
      </c>
      <c r="E1" t="s">
        <v>236</v>
      </c>
      <c r="F1" s="19" t="s">
        <v>0</v>
      </c>
      <c r="G1" s="19"/>
      <c r="H1" s="71" t="str">
        <f>E1</f>
        <v>Nina Fritzell</v>
      </c>
      <c r="I1" s="71"/>
      <c r="J1" s="71"/>
      <c r="K1" s="71"/>
      <c r="L1" s="71"/>
      <c r="M1" s="19"/>
      <c r="N1" s="19"/>
      <c r="Q1" s="1"/>
      <c r="W1" s="2"/>
      <c r="X1" t="s">
        <v>1</v>
      </c>
      <c r="Z1" s="71" t="str">
        <f>E2</f>
        <v>Angie Deeks</v>
      </c>
      <c r="AA1" s="71"/>
      <c r="AB1" s="71"/>
      <c r="AC1" s="71"/>
      <c r="AD1" s="71"/>
      <c r="AE1" s="71"/>
      <c r="AF1" s="71"/>
      <c r="AI1" s="1"/>
      <c r="AO1" s="2"/>
      <c r="AP1" t="s">
        <v>2</v>
      </c>
      <c r="AR1" s="71" t="str">
        <f>E3</f>
        <v>Robyn Bruderer</v>
      </c>
      <c r="AS1" s="71"/>
      <c r="AT1" s="71"/>
      <c r="AU1" s="71"/>
      <c r="AV1" s="71"/>
      <c r="AW1" s="71"/>
      <c r="AX1" s="71"/>
      <c r="BA1" s="1"/>
      <c r="BG1" s="2"/>
      <c r="BL1" s="4">
        <f ca="1">NOW()</f>
        <v>42607.573470833333</v>
      </c>
    </row>
    <row r="2" spans="1:66" x14ac:dyDescent="0.25">
      <c r="A2" s="5" t="s">
        <v>132</v>
      </c>
      <c r="D2" t="s">
        <v>1</v>
      </c>
      <c r="E2" t="s">
        <v>235</v>
      </c>
      <c r="Q2" s="1"/>
      <c r="W2" s="2"/>
      <c r="AI2" s="1"/>
      <c r="AO2" s="2"/>
      <c r="BA2" s="1"/>
      <c r="BG2" s="2"/>
      <c r="BL2" s="6">
        <f ca="1">NOW()</f>
        <v>42607.573470833333</v>
      </c>
    </row>
    <row r="3" spans="1:66" x14ac:dyDescent="0.25">
      <c r="A3" t="s">
        <v>67</v>
      </c>
      <c r="C3" t="s">
        <v>261</v>
      </c>
      <c r="D3" t="s">
        <v>2</v>
      </c>
      <c r="E3" t="s">
        <v>129</v>
      </c>
      <c r="Q3" s="1"/>
      <c r="W3" s="2"/>
      <c r="AI3" s="1"/>
      <c r="AO3" s="2"/>
      <c r="BA3" s="1"/>
      <c r="BG3" s="2"/>
    </row>
    <row r="4" spans="1:66" x14ac:dyDescent="0.25">
      <c r="F4" s="70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8"/>
      <c r="R4" s="70" t="s">
        <v>4</v>
      </c>
      <c r="S4" s="70"/>
      <c r="T4" s="70"/>
      <c r="U4" s="70"/>
      <c r="V4" s="7" t="s">
        <v>46</v>
      </c>
      <c r="W4" s="2"/>
      <c r="X4" s="70" t="s">
        <v>3</v>
      </c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8"/>
      <c r="AJ4" s="70" t="s">
        <v>4</v>
      </c>
      <c r="AK4" s="70"/>
      <c r="AL4" s="70"/>
      <c r="AM4" s="70"/>
      <c r="AN4" s="7" t="s">
        <v>46</v>
      </c>
      <c r="AO4" s="2"/>
      <c r="AP4" s="70" t="s">
        <v>3</v>
      </c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8"/>
      <c r="BB4" s="70" t="s">
        <v>4</v>
      </c>
      <c r="BC4" s="70"/>
      <c r="BD4" s="70"/>
      <c r="BE4" s="70"/>
      <c r="BF4" s="7" t="s">
        <v>46</v>
      </c>
      <c r="BG4" s="2"/>
      <c r="BH4" s="70" t="s">
        <v>45</v>
      </c>
      <c r="BI4" s="70"/>
      <c r="BJ4" s="70"/>
      <c r="BK4" s="7" t="s">
        <v>49</v>
      </c>
    </row>
    <row r="5" spans="1:66" s="7" customFormat="1" x14ac:dyDescent="0.25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44</v>
      </c>
      <c r="I5" s="7" t="s">
        <v>40</v>
      </c>
      <c r="J5" s="7" t="s">
        <v>55</v>
      </c>
      <c r="K5" s="7" t="s">
        <v>56</v>
      </c>
      <c r="L5" s="7" t="s">
        <v>57</v>
      </c>
      <c r="M5" s="7" t="s">
        <v>39</v>
      </c>
      <c r="N5" s="7" t="s">
        <v>38</v>
      </c>
      <c r="O5" s="7" t="s">
        <v>10</v>
      </c>
      <c r="P5" s="7" t="s">
        <v>23</v>
      </c>
      <c r="Q5" s="8"/>
      <c r="R5" s="7" t="s">
        <v>24</v>
      </c>
      <c r="S5" s="7" t="s">
        <v>54</v>
      </c>
      <c r="T5" s="7" t="s">
        <v>10</v>
      </c>
      <c r="U5" s="7" t="s">
        <v>23</v>
      </c>
      <c r="V5" s="7" t="s">
        <v>27</v>
      </c>
      <c r="W5" s="9"/>
      <c r="X5" s="7" t="s">
        <v>13</v>
      </c>
      <c r="Y5" s="7" t="s">
        <v>14</v>
      </c>
      <c r="Z5" s="7" t="s">
        <v>44</v>
      </c>
      <c r="AA5" s="7" t="s">
        <v>40</v>
      </c>
      <c r="AB5" s="7" t="s">
        <v>55</v>
      </c>
      <c r="AC5" s="7" t="s">
        <v>56</v>
      </c>
      <c r="AD5" s="7" t="s">
        <v>57</v>
      </c>
      <c r="AE5" s="7" t="s">
        <v>39</v>
      </c>
      <c r="AF5" s="7" t="s">
        <v>38</v>
      </c>
      <c r="AG5" s="7" t="s">
        <v>10</v>
      </c>
      <c r="AH5" s="7" t="s">
        <v>23</v>
      </c>
      <c r="AI5" s="8"/>
      <c r="AJ5" s="7" t="s">
        <v>24</v>
      </c>
      <c r="AK5" s="7" t="s">
        <v>54</v>
      </c>
      <c r="AL5" s="7" t="s">
        <v>10</v>
      </c>
      <c r="AM5" s="7" t="s">
        <v>23</v>
      </c>
      <c r="AN5" s="7" t="s">
        <v>27</v>
      </c>
      <c r="AO5" s="9"/>
      <c r="AP5" s="7" t="s">
        <v>13</v>
      </c>
      <c r="AQ5" s="7" t="s">
        <v>14</v>
      </c>
      <c r="AR5" s="7" t="s">
        <v>44</v>
      </c>
      <c r="AS5" s="7" t="s">
        <v>40</v>
      </c>
      <c r="AT5" s="7" t="s">
        <v>55</v>
      </c>
      <c r="AU5" s="7" t="s">
        <v>56</v>
      </c>
      <c r="AV5" s="7" t="s">
        <v>57</v>
      </c>
      <c r="AW5" s="7" t="s">
        <v>39</v>
      </c>
      <c r="AX5" s="7" t="s">
        <v>38</v>
      </c>
      <c r="AY5" s="7" t="s">
        <v>10</v>
      </c>
      <c r="AZ5" s="7" t="s">
        <v>23</v>
      </c>
      <c r="BA5" s="8"/>
      <c r="BB5" s="7" t="s">
        <v>24</v>
      </c>
      <c r="BC5" s="7" t="s">
        <v>54</v>
      </c>
      <c r="BD5" s="7" t="s">
        <v>10</v>
      </c>
      <c r="BE5" s="7" t="s">
        <v>23</v>
      </c>
      <c r="BF5" s="7" t="s">
        <v>27</v>
      </c>
      <c r="BG5" s="9"/>
      <c r="BH5" s="7" t="s">
        <v>28</v>
      </c>
      <c r="BI5" s="7" t="s">
        <v>29</v>
      </c>
      <c r="BJ5" s="7" t="s">
        <v>30</v>
      </c>
      <c r="BK5" s="7" t="s">
        <v>23</v>
      </c>
      <c r="BL5" s="7" t="s">
        <v>34</v>
      </c>
      <c r="BN5" s="29"/>
    </row>
    <row r="6" spans="1:66" x14ac:dyDescent="0.25">
      <c r="Q6" s="1"/>
      <c r="W6" s="2"/>
      <c r="AI6" s="1"/>
      <c r="AO6" s="2"/>
      <c r="BA6" s="1"/>
      <c r="BG6" s="2"/>
    </row>
    <row r="7" spans="1:66" x14ac:dyDescent="0.25">
      <c r="A7" s="63">
        <v>141</v>
      </c>
      <c r="B7" s="23" t="s">
        <v>193</v>
      </c>
      <c r="C7" s="23" t="s">
        <v>161</v>
      </c>
      <c r="D7" s="23" t="s">
        <v>168</v>
      </c>
      <c r="E7" s="23" t="s">
        <v>124</v>
      </c>
      <c r="F7" s="46">
        <v>6.2</v>
      </c>
      <c r="G7" s="46">
        <v>6.2</v>
      </c>
      <c r="H7" s="46">
        <v>6.5</v>
      </c>
      <c r="I7" s="46">
        <v>6</v>
      </c>
      <c r="J7" s="46">
        <v>7</v>
      </c>
      <c r="K7" s="46">
        <v>7</v>
      </c>
      <c r="L7" s="46">
        <v>7.5</v>
      </c>
      <c r="M7" s="57">
        <f t="shared" ref="M7:M17" si="0">SUM(F7:L7)</f>
        <v>46.4</v>
      </c>
      <c r="N7" s="58">
        <f t="shared" ref="N7:N17" si="1">M7/7</f>
        <v>6.6285714285714281</v>
      </c>
      <c r="O7" s="46">
        <v>7.8</v>
      </c>
      <c r="P7" s="59">
        <f t="shared" ref="P7:P17" si="2">(N7*0.75)+(O7*0.25)</f>
        <v>6.9214285714285717</v>
      </c>
      <c r="Q7" s="60"/>
      <c r="R7" s="46">
        <v>8.1999999999999993</v>
      </c>
      <c r="S7" s="46">
        <v>7.4</v>
      </c>
      <c r="T7" s="46">
        <v>7.8</v>
      </c>
      <c r="U7" s="61">
        <f t="shared" ref="U7:U17" si="3">(R7*0.25)+(S7*0.5)+(T7*0.25)</f>
        <v>7.7</v>
      </c>
      <c r="V7" s="61">
        <f t="shared" ref="V7:V17" si="4">(P7+U7)/2</f>
        <v>7.3107142857142859</v>
      </c>
      <c r="W7" s="62"/>
      <c r="X7" s="46">
        <v>5.8</v>
      </c>
      <c r="Y7" s="46">
        <v>6.5</v>
      </c>
      <c r="Z7" s="46">
        <v>5.5</v>
      </c>
      <c r="AA7" s="46">
        <v>6.5</v>
      </c>
      <c r="AB7" s="46">
        <v>6</v>
      </c>
      <c r="AC7" s="46">
        <v>6</v>
      </c>
      <c r="AD7" s="46">
        <v>5.5</v>
      </c>
      <c r="AE7" s="57">
        <f t="shared" ref="AE7:AE17" si="5">SUM(X7:AD7)</f>
        <v>41.8</v>
      </c>
      <c r="AF7" s="58">
        <f t="shared" ref="AF7:AF17" si="6">AE7/7</f>
        <v>5.9714285714285706</v>
      </c>
      <c r="AG7" s="46">
        <v>6.4</v>
      </c>
      <c r="AH7" s="59">
        <f t="shared" ref="AH7:AH17" si="7">(AF7*0.75)+(AG7*0.25)</f>
        <v>6.0785714285714274</v>
      </c>
      <c r="AI7" s="60"/>
      <c r="AJ7" s="46">
        <v>5.3</v>
      </c>
      <c r="AK7" s="46">
        <v>7.7</v>
      </c>
      <c r="AL7" s="46">
        <v>6.6</v>
      </c>
      <c r="AM7" s="61">
        <f t="shared" ref="AM7:AM17" si="8">(AJ7*0.25)+(AK7*0.5)+(AL7*0.25)</f>
        <v>6.8249999999999993</v>
      </c>
      <c r="AN7" s="61">
        <f t="shared" ref="AN7:AN17" si="9">(AH7+AM7)/2</f>
        <v>6.4517857142857133</v>
      </c>
      <c r="AO7" s="62"/>
      <c r="AP7" s="46">
        <v>6.7</v>
      </c>
      <c r="AQ7" s="46">
        <v>7</v>
      </c>
      <c r="AR7" s="46">
        <v>6.5</v>
      </c>
      <c r="AS7" s="46">
        <v>7</v>
      </c>
      <c r="AT7" s="46">
        <v>6.7</v>
      </c>
      <c r="AU7" s="46">
        <v>7</v>
      </c>
      <c r="AV7" s="46">
        <v>6.7</v>
      </c>
      <c r="AW7" s="57">
        <f t="shared" ref="AW7:AW17" si="10">SUM(AP7:AV7)</f>
        <v>47.6</v>
      </c>
      <c r="AX7" s="58">
        <f t="shared" ref="AX7:AX17" si="11">AW7/7</f>
        <v>6.8</v>
      </c>
      <c r="AY7" s="46">
        <v>6.8</v>
      </c>
      <c r="AZ7" s="59">
        <f t="shared" ref="AZ7:AZ17" si="12">(AX7*0.75)+(AY7*0.25)</f>
        <v>6.8</v>
      </c>
      <c r="BA7" s="60"/>
      <c r="BB7" s="46">
        <v>7</v>
      </c>
      <c r="BC7" s="46">
        <v>7.2</v>
      </c>
      <c r="BD7" s="46">
        <v>6.8</v>
      </c>
      <c r="BE7" s="61">
        <f t="shared" ref="BE7:BE17" si="13">(BB7*0.25)+(BC7*0.5)+(BD7*0.25)</f>
        <v>7.05</v>
      </c>
      <c r="BF7" s="61">
        <f t="shared" ref="BF7:BF17" si="14">(AZ7+BE7)/2</f>
        <v>6.9249999999999998</v>
      </c>
      <c r="BG7" s="62"/>
      <c r="BH7" s="61">
        <f t="shared" ref="BH7:BH17" si="15">V7</f>
        <v>7.3107142857142859</v>
      </c>
      <c r="BI7" s="61">
        <f t="shared" ref="BI7:BI17" si="16">AN7</f>
        <v>6.4517857142857133</v>
      </c>
      <c r="BJ7" s="61">
        <f t="shared" ref="BJ7:BJ17" si="17">BF7</f>
        <v>6.9249999999999998</v>
      </c>
      <c r="BK7" s="61">
        <f t="shared" ref="BK7:BK17" si="18">AVERAGE(BH7:BJ7)</f>
        <v>6.895833333333333</v>
      </c>
      <c r="BL7">
        <v>1</v>
      </c>
    </row>
    <row r="8" spans="1:66" x14ac:dyDescent="0.25">
      <c r="A8">
        <v>154</v>
      </c>
      <c r="B8" t="s">
        <v>117</v>
      </c>
      <c r="C8" t="s">
        <v>140</v>
      </c>
      <c r="D8" t="s">
        <v>142</v>
      </c>
      <c r="E8" t="s">
        <v>79</v>
      </c>
      <c r="F8" s="48">
        <v>5.2</v>
      </c>
      <c r="G8" s="48">
        <v>6</v>
      </c>
      <c r="H8" s="48">
        <v>5</v>
      </c>
      <c r="I8" s="48">
        <v>8.5</v>
      </c>
      <c r="J8" s="48">
        <v>5.5</v>
      </c>
      <c r="K8" s="48">
        <v>6</v>
      </c>
      <c r="L8" s="48">
        <v>5.8</v>
      </c>
      <c r="M8" s="53">
        <f t="shared" si="0"/>
        <v>42</v>
      </c>
      <c r="N8" s="18">
        <f t="shared" si="1"/>
        <v>6</v>
      </c>
      <c r="O8" s="48">
        <v>7.2</v>
      </c>
      <c r="P8" s="18">
        <f t="shared" si="2"/>
        <v>6.3</v>
      </c>
      <c r="Q8" s="49"/>
      <c r="R8" s="48">
        <v>5.9</v>
      </c>
      <c r="S8" s="48">
        <v>7.3</v>
      </c>
      <c r="T8" s="48">
        <v>7.2</v>
      </c>
      <c r="U8" s="18">
        <f t="shared" si="3"/>
        <v>6.9249999999999998</v>
      </c>
      <c r="V8" s="18">
        <f t="shared" si="4"/>
        <v>6.6124999999999998</v>
      </c>
      <c r="W8" s="51"/>
      <c r="X8" s="48">
        <v>5</v>
      </c>
      <c r="Y8" s="48">
        <v>6.5</v>
      </c>
      <c r="Z8" s="48">
        <v>5.3</v>
      </c>
      <c r="AA8" s="48">
        <v>7</v>
      </c>
      <c r="AB8" s="48">
        <v>5.8</v>
      </c>
      <c r="AC8" s="48">
        <v>5.8</v>
      </c>
      <c r="AD8" s="48">
        <v>5.5</v>
      </c>
      <c r="AE8" s="53">
        <f t="shared" si="5"/>
        <v>40.9</v>
      </c>
      <c r="AF8" s="18">
        <f t="shared" si="6"/>
        <v>5.8428571428571425</v>
      </c>
      <c r="AG8" s="48">
        <v>6</v>
      </c>
      <c r="AH8" s="18">
        <f t="shared" si="7"/>
        <v>5.8821428571428571</v>
      </c>
      <c r="AI8" s="49"/>
      <c r="AJ8" s="48">
        <v>4.8</v>
      </c>
      <c r="AK8" s="48">
        <v>7.8</v>
      </c>
      <c r="AL8" s="48">
        <v>6.3</v>
      </c>
      <c r="AM8" s="18">
        <f t="shared" si="8"/>
        <v>6.6749999999999998</v>
      </c>
      <c r="AN8" s="18">
        <f t="shared" si="9"/>
        <v>6.2785714285714285</v>
      </c>
      <c r="AO8" s="51"/>
      <c r="AP8" s="48">
        <v>6</v>
      </c>
      <c r="AQ8" s="48">
        <v>7.2</v>
      </c>
      <c r="AR8" s="48">
        <v>6.7</v>
      </c>
      <c r="AS8" s="48">
        <v>7</v>
      </c>
      <c r="AT8" s="48">
        <v>6.3</v>
      </c>
      <c r="AU8" s="48">
        <v>6</v>
      </c>
      <c r="AV8" s="48">
        <v>6</v>
      </c>
      <c r="AW8" s="53">
        <f t="shared" si="10"/>
        <v>45.199999999999996</v>
      </c>
      <c r="AX8" s="18">
        <f t="shared" si="11"/>
        <v>6.4571428571428564</v>
      </c>
      <c r="AY8" s="48">
        <v>6.7</v>
      </c>
      <c r="AZ8" s="18">
        <f t="shared" si="12"/>
        <v>6.5178571428571423</v>
      </c>
      <c r="BA8" s="49"/>
      <c r="BB8" s="48">
        <v>5.8</v>
      </c>
      <c r="BC8" s="48">
        <v>7.1</v>
      </c>
      <c r="BD8" s="48">
        <v>6.3</v>
      </c>
      <c r="BE8" s="18">
        <f t="shared" si="13"/>
        <v>6.5750000000000002</v>
      </c>
      <c r="BF8" s="18">
        <f t="shared" si="14"/>
        <v>6.5464285714285708</v>
      </c>
      <c r="BG8" s="51"/>
      <c r="BH8" s="18">
        <f t="shared" si="15"/>
        <v>6.6124999999999998</v>
      </c>
      <c r="BI8" s="18">
        <f t="shared" si="16"/>
        <v>6.2785714285714285</v>
      </c>
      <c r="BJ8" s="18">
        <f t="shared" si="17"/>
        <v>6.5464285714285708</v>
      </c>
      <c r="BK8" s="18">
        <f t="shared" si="18"/>
        <v>6.479166666666667</v>
      </c>
      <c r="BL8">
        <v>2</v>
      </c>
    </row>
    <row r="9" spans="1:66" s="23" customFormat="1" x14ac:dyDescent="0.25">
      <c r="A9">
        <v>108</v>
      </c>
      <c r="B9" t="s">
        <v>209</v>
      </c>
      <c r="C9" t="s">
        <v>162</v>
      </c>
      <c r="D9" t="s">
        <v>169</v>
      </c>
      <c r="E9" t="s">
        <v>211</v>
      </c>
      <c r="F9" s="48">
        <v>6</v>
      </c>
      <c r="G9" s="48">
        <v>6</v>
      </c>
      <c r="H9" s="48">
        <v>5.8</v>
      </c>
      <c r="I9" s="48">
        <v>7</v>
      </c>
      <c r="J9" s="48">
        <v>6.5</v>
      </c>
      <c r="K9" s="48">
        <v>6</v>
      </c>
      <c r="L9" s="48">
        <v>6.2</v>
      </c>
      <c r="M9" s="53">
        <f t="shared" si="0"/>
        <v>43.5</v>
      </c>
      <c r="N9" s="18">
        <f t="shared" si="1"/>
        <v>6.2142857142857144</v>
      </c>
      <c r="O9" s="48">
        <v>6.4</v>
      </c>
      <c r="P9" s="18">
        <f t="shared" si="2"/>
        <v>6.2607142857142861</v>
      </c>
      <c r="Q9" s="49"/>
      <c r="R9" s="48">
        <v>6</v>
      </c>
      <c r="S9" s="48">
        <v>7</v>
      </c>
      <c r="T9" s="48">
        <v>6.4</v>
      </c>
      <c r="U9" s="18">
        <f t="shared" si="3"/>
        <v>6.6</v>
      </c>
      <c r="V9" s="18">
        <f t="shared" si="4"/>
        <v>6.4303571428571429</v>
      </c>
      <c r="W9" s="51"/>
      <c r="X9" s="48">
        <v>5.5</v>
      </c>
      <c r="Y9" s="48">
        <v>6.5</v>
      </c>
      <c r="Z9" s="48">
        <v>5.3</v>
      </c>
      <c r="AA9" s="48">
        <v>6.5</v>
      </c>
      <c r="AB9" s="48">
        <v>5.3</v>
      </c>
      <c r="AC9" s="48">
        <v>6</v>
      </c>
      <c r="AD9" s="48">
        <v>5</v>
      </c>
      <c r="AE9" s="53">
        <f t="shared" si="5"/>
        <v>40.1</v>
      </c>
      <c r="AF9" s="18">
        <f t="shared" si="6"/>
        <v>5.7285714285714286</v>
      </c>
      <c r="AG9" s="48">
        <v>6.3</v>
      </c>
      <c r="AH9" s="18">
        <f t="shared" si="7"/>
        <v>5.8714285714285719</v>
      </c>
      <c r="AI9" s="49"/>
      <c r="AJ9" s="48">
        <v>4.8</v>
      </c>
      <c r="AK9" s="48">
        <v>7.4</v>
      </c>
      <c r="AL9" s="48">
        <v>5.9</v>
      </c>
      <c r="AM9" s="18">
        <f t="shared" si="8"/>
        <v>6.375</v>
      </c>
      <c r="AN9" s="18">
        <f t="shared" si="9"/>
        <v>6.1232142857142859</v>
      </c>
      <c r="AO9" s="51"/>
      <c r="AP9" s="48">
        <v>6.3</v>
      </c>
      <c r="AQ9" s="48">
        <v>6.5</v>
      </c>
      <c r="AR9" s="48">
        <v>5.9</v>
      </c>
      <c r="AS9" s="48">
        <v>7</v>
      </c>
      <c r="AT9" s="48">
        <v>6.7</v>
      </c>
      <c r="AU9" s="48">
        <v>6.5</v>
      </c>
      <c r="AV9" s="48">
        <v>6.7</v>
      </c>
      <c r="AW9" s="53">
        <f t="shared" si="10"/>
        <v>45.600000000000009</v>
      </c>
      <c r="AX9" s="18">
        <f t="shared" si="11"/>
        <v>6.5142857142857151</v>
      </c>
      <c r="AY9" s="48">
        <v>6.2</v>
      </c>
      <c r="AZ9" s="18">
        <f t="shared" si="12"/>
        <v>6.4357142857142859</v>
      </c>
      <c r="BA9" s="49"/>
      <c r="BB9" s="48">
        <v>5.7</v>
      </c>
      <c r="BC9" s="48">
        <v>6.7</v>
      </c>
      <c r="BD9" s="48">
        <v>6.3</v>
      </c>
      <c r="BE9" s="18">
        <f t="shared" si="13"/>
        <v>6.3500000000000005</v>
      </c>
      <c r="BF9" s="18">
        <f t="shared" si="14"/>
        <v>6.3928571428571432</v>
      </c>
      <c r="BG9" s="51"/>
      <c r="BH9" s="18">
        <f t="shared" si="15"/>
        <v>6.4303571428571429</v>
      </c>
      <c r="BI9" s="18">
        <f t="shared" si="16"/>
        <v>6.1232142857142859</v>
      </c>
      <c r="BJ9" s="18">
        <f t="shared" si="17"/>
        <v>6.3928571428571432</v>
      </c>
      <c r="BK9" s="18">
        <f t="shared" si="18"/>
        <v>6.3154761904761907</v>
      </c>
      <c r="BL9" s="23">
        <v>3</v>
      </c>
    </row>
    <row r="10" spans="1:66" x14ac:dyDescent="0.25">
      <c r="A10">
        <v>147</v>
      </c>
      <c r="B10" t="s">
        <v>186</v>
      </c>
      <c r="C10" t="s">
        <v>140</v>
      </c>
      <c r="D10" t="s">
        <v>142</v>
      </c>
      <c r="E10" t="s">
        <v>79</v>
      </c>
      <c r="F10" s="48">
        <v>5.8</v>
      </c>
      <c r="G10" s="48">
        <v>5</v>
      </c>
      <c r="H10" s="48">
        <v>6</v>
      </c>
      <c r="I10" s="48">
        <v>7</v>
      </c>
      <c r="J10" s="48">
        <v>7.5</v>
      </c>
      <c r="K10" s="48">
        <v>6</v>
      </c>
      <c r="L10" s="48">
        <v>6.2</v>
      </c>
      <c r="M10" s="53">
        <f t="shared" si="0"/>
        <v>43.5</v>
      </c>
      <c r="N10" s="18">
        <f t="shared" si="1"/>
        <v>6.2142857142857144</v>
      </c>
      <c r="O10" s="48">
        <v>7.2</v>
      </c>
      <c r="P10" s="18">
        <f t="shared" si="2"/>
        <v>6.4607142857142854</v>
      </c>
      <c r="Q10" s="49"/>
      <c r="R10" s="48">
        <v>6</v>
      </c>
      <c r="S10" s="48">
        <v>6.6</v>
      </c>
      <c r="T10" s="48">
        <v>6.6</v>
      </c>
      <c r="U10" s="18">
        <f t="shared" si="3"/>
        <v>6.4499999999999993</v>
      </c>
      <c r="V10" s="18">
        <f t="shared" si="4"/>
        <v>6.4553571428571423</v>
      </c>
      <c r="W10" s="51"/>
      <c r="X10" s="48">
        <v>4.5</v>
      </c>
      <c r="Y10" s="48">
        <v>5.5</v>
      </c>
      <c r="Z10" s="48">
        <v>5.5</v>
      </c>
      <c r="AA10" s="48">
        <v>6.5</v>
      </c>
      <c r="AB10" s="48">
        <v>6.3</v>
      </c>
      <c r="AC10" s="48">
        <v>6</v>
      </c>
      <c r="AD10" s="48">
        <v>5.5</v>
      </c>
      <c r="AE10" s="53">
        <f t="shared" si="5"/>
        <v>39.799999999999997</v>
      </c>
      <c r="AF10" s="18">
        <f t="shared" si="6"/>
        <v>5.6857142857142851</v>
      </c>
      <c r="AG10" s="48">
        <v>6</v>
      </c>
      <c r="AH10" s="18">
        <f t="shared" si="7"/>
        <v>5.7642857142857142</v>
      </c>
      <c r="AI10" s="49"/>
      <c r="AJ10" s="48">
        <v>4.9000000000000004</v>
      </c>
      <c r="AK10" s="48">
        <v>7.2</v>
      </c>
      <c r="AL10" s="48">
        <v>5.9</v>
      </c>
      <c r="AM10" s="18">
        <f t="shared" si="8"/>
        <v>6.3000000000000007</v>
      </c>
      <c r="AN10" s="18">
        <f t="shared" si="9"/>
        <v>6.0321428571428575</v>
      </c>
      <c r="AO10" s="51"/>
      <c r="AP10" s="48">
        <v>5.8</v>
      </c>
      <c r="AQ10" s="48">
        <v>6.5</v>
      </c>
      <c r="AR10" s="48">
        <v>6</v>
      </c>
      <c r="AS10" s="48">
        <v>6.8</v>
      </c>
      <c r="AT10" s="48">
        <v>7.5</v>
      </c>
      <c r="AU10" s="48">
        <v>5.5</v>
      </c>
      <c r="AV10" s="48">
        <v>6.5</v>
      </c>
      <c r="AW10" s="53">
        <f t="shared" si="10"/>
        <v>44.6</v>
      </c>
      <c r="AX10" s="18">
        <f t="shared" si="11"/>
        <v>6.3714285714285719</v>
      </c>
      <c r="AY10" s="48">
        <v>6.7</v>
      </c>
      <c r="AZ10" s="18">
        <f t="shared" si="12"/>
        <v>6.4535714285714283</v>
      </c>
      <c r="BA10" s="49"/>
      <c r="BB10" s="48">
        <v>6</v>
      </c>
      <c r="BC10" s="48">
        <v>6.6</v>
      </c>
      <c r="BD10" s="48">
        <v>6.3</v>
      </c>
      <c r="BE10" s="18">
        <f t="shared" si="13"/>
        <v>6.375</v>
      </c>
      <c r="BF10" s="18">
        <f t="shared" si="14"/>
        <v>6.4142857142857146</v>
      </c>
      <c r="BG10" s="51"/>
      <c r="BH10" s="18">
        <f t="shared" si="15"/>
        <v>6.4553571428571423</v>
      </c>
      <c r="BI10" s="18">
        <f t="shared" si="16"/>
        <v>6.0321428571428575</v>
      </c>
      <c r="BJ10" s="18">
        <f t="shared" si="17"/>
        <v>6.4142857142857146</v>
      </c>
      <c r="BK10" s="18">
        <f t="shared" si="18"/>
        <v>6.3005952380952381</v>
      </c>
      <c r="BL10" s="23">
        <v>4</v>
      </c>
    </row>
    <row r="11" spans="1:66" x14ac:dyDescent="0.25">
      <c r="A11">
        <v>94</v>
      </c>
      <c r="B11" t="s">
        <v>208</v>
      </c>
      <c r="C11" t="s">
        <v>138</v>
      </c>
      <c r="D11" t="s">
        <v>143</v>
      </c>
      <c r="E11" t="s">
        <v>77</v>
      </c>
      <c r="F11" s="10">
        <v>4.8</v>
      </c>
      <c r="G11" s="10">
        <v>7</v>
      </c>
      <c r="H11" s="10">
        <v>5</v>
      </c>
      <c r="I11" s="10">
        <v>5.8</v>
      </c>
      <c r="J11" s="10">
        <v>5</v>
      </c>
      <c r="K11" s="10">
        <v>6</v>
      </c>
      <c r="L11" s="10">
        <v>5</v>
      </c>
      <c r="M11" s="53">
        <f t="shared" si="0"/>
        <v>38.6</v>
      </c>
      <c r="N11" s="22">
        <f t="shared" si="1"/>
        <v>5.5142857142857142</v>
      </c>
      <c r="O11" s="10">
        <v>6.6</v>
      </c>
      <c r="P11" s="11">
        <f t="shared" si="2"/>
        <v>5.7857142857142865</v>
      </c>
      <c r="Q11" s="1"/>
      <c r="R11" s="10">
        <v>6.9</v>
      </c>
      <c r="S11" s="10">
        <v>7.3</v>
      </c>
      <c r="T11" s="10">
        <v>6.6</v>
      </c>
      <c r="U11" s="18">
        <f t="shared" si="3"/>
        <v>7.0250000000000004</v>
      </c>
      <c r="V11" s="18">
        <f t="shared" si="4"/>
        <v>6.4053571428571434</v>
      </c>
      <c r="W11" s="2"/>
      <c r="X11" s="10">
        <v>4.5</v>
      </c>
      <c r="Y11" s="10">
        <v>6.5</v>
      </c>
      <c r="Z11" s="10">
        <v>5.2</v>
      </c>
      <c r="AA11" s="10">
        <v>5.3</v>
      </c>
      <c r="AB11" s="10">
        <v>4.5</v>
      </c>
      <c r="AC11" s="10">
        <v>5.5</v>
      </c>
      <c r="AD11" s="10">
        <v>4.8</v>
      </c>
      <c r="AE11" s="53">
        <f t="shared" si="5"/>
        <v>36.299999999999997</v>
      </c>
      <c r="AF11" s="22">
        <f t="shared" si="6"/>
        <v>5.1857142857142851</v>
      </c>
      <c r="AG11" s="10">
        <v>6.7</v>
      </c>
      <c r="AH11" s="11">
        <f t="shared" si="7"/>
        <v>5.5642857142857141</v>
      </c>
      <c r="AI11" s="1"/>
      <c r="AJ11" s="10">
        <v>5.4</v>
      </c>
      <c r="AK11" s="10">
        <v>7.8</v>
      </c>
      <c r="AL11" s="10">
        <v>6.3</v>
      </c>
      <c r="AM11" s="18">
        <f t="shared" si="8"/>
        <v>6.8250000000000002</v>
      </c>
      <c r="AN11" s="18">
        <f t="shared" si="9"/>
        <v>6.1946428571428571</v>
      </c>
      <c r="AO11" s="2"/>
      <c r="AP11" s="10">
        <v>4.7</v>
      </c>
      <c r="AQ11" s="10">
        <v>6.2</v>
      </c>
      <c r="AR11" s="10">
        <v>5.5</v>
      </c>
      <c r="AS11" s="10">
        <v>5.2</v>
      </c>
      <c r="AT11" s="10">
        <v>5.3</v>
      </c>
      <c r="AU11" s="10">
        <v>5</v>
      </c>
      <c r="AV11" s="10">
        <v>5.3</v>
      </c>
      <c r="AW11" s="53">
        <f t="shared" si="10"/>
        <v>37.199999999999996</v>
      </c>
      <c r="AX11" s="22">
        <f t="shared" si="11"/>
        <v>5.3142857142857141</v>
      </c>
      <c r="AY11" s="10">
        <v>6.7</v>
      </c>
      <c r="AZ11" s="11">
        <f t="shared" si="12"/>
        <v>5.6607142857142856</v>
      </c>
      <c r="BA11" s="1"/>
      <c r="BB11" s="10">
        <v>5.3</v>
      </c>
      <c r="BC11" s="10">
        <v>7.2</v>
      </c>
      <c r="BD11" s="10">
        <v>6.5</v>
      </c>
      <c r="BE11" s="18">
        <f t="shared" si="13"/>
        <v>6.55</v>
      </c>
      <c r="BF11" s="18">
        <f t="shared" si="14"/>
        <v>6.1053571428571427</v>
      </c>
      <c r="BG11" s="2"/>
      <c r="BH11" s="18">
        <f t="shared" si="15"/>
        <v>6.4053571428571434</v>
      </c>
      <c r="BI11" s="18">
        <f t="shared" si="16"/>
        <v>6.1946428571428571</v>
      </c>
      <c r="BJ11" s="18">
        <f t="shared" si="17"/>
        <v>6.1053571428571427</v>
      </c>
      <c r="BK11" s="18">
        <f t="shared" si="18"/>
        <v>6.2351190476190483</v>
      </c>
      <c r="BL11" s="23">
        <v>5</v>
      </c>
    </row>
    <row r="12" spans="1:66" x14ac:dyDescent="0.25">
      <c r="A12">
        <v>157</v>
      </c>
      <c r="B12" t="s">
        <v>165</v>
      </c>
      <c r="C12" t="s">
        <v>140</v>
      </c>
      <c r="D12" t="s">
        <v>142</v>
      </c>
      <c r="E12" t="s">
        <v>79</v>
      </c>
      <c r="F12" s="48">
        <v>5.5</v>
      </c>
      <c r="G12" s="48">
        <v>5.2</v>
      </c>
      <c r="H12" s="48">
        <v>5.2</v>
      </c>
      <c r="I12" s="48">
        <v>6.6</v>
      </c>
      <c r="J12" s="48">
        <v>6.2</v>
      </c>
      <c r="K12" s="48">
        <v>6</v>
      </c>
      <c r="L12" s="48">
        <v>6</v>
      </c>
      <c r="M12" s="53">
        <f t="shared" si="0"/>
        <v>40.700000000000003</v>
      </c>
      <c r="N12" s="18">
        <f t="shared" si="1"/>
        <v>5.8142857142857149</v>
      </c>
      <c r="O12" s="48">
        <v>7.2</v>
      </c>
      <c r="P12" s="18">
        <f t="shared" si="2"/>
        <v>6.1607142857142856</v>
      </c>
      <c r="Q12" s="49"/>
      <c r="R12" s="48">
        <v>5</v>
      </c>
      <c r="S12" s="48">
        <v>6.8</v>
      </c>
      <c r="T12" s="48">
        <v>7.2</v>
      </c>
      <c r="U12" s="18">
        <f t="shared" si="3"/>
        <v>6.45</v>
      </c>
      <c r="V12" s="18">
        <f t="shared" si="4"/>
        <v>6.3053571428571429</v>
      </c>
      <c r="W12" s="51"/>
      <c r="X12" s="48">
        <v>5.5</v>
      </c>
      <c r="Y12" s="48">
        <v>6.4</v>
      </c>
      <c r="Z12" s="48">
        <v>5.5</v>
      </c>
      <c r="AA12" s="48">
        <v>6.3</v>
      </c>
      <c r="AB12" s="48">
        <v>5.5</v>
      </c>
      <c r="AC12" s="48">
        <v>5.8</v>
      </c>
      <c r="AD12" s="48">
        <v>5.3</v>
      </c>
      <c r="AE12" s="53">
        <f t="shared" si="5"/>
        <v>40.299999999999997</v>
      </c>
      <c r="AF12" s="18">
        <f t="shared" si="6"/>
        <v>5.7571428571428571</v>
      </c>
      <c r="AG12" s="48">
        <v>6</v>
      </c>
      <c r="AH12" s="18">
        <f t="shared" si="7"/>
        <v>5.8178571428571431</v>
      </c>
      <c r="AI12" s="49"/>
      <c r="AJ12" s="48">
        <v>4.5999999999999996</v>
      </c>
      <c r="AK12" s="48">
        <v>7.3</v>
      </c>
      <c r="AL12" s="48">
        <v>6.3</v>
      </c>
      <c r="AM12" s="18">
        <f t="shared" si="8"/>
        <v>6.375</v>
      </c>
      <c r="AN12" s="18">
        <f t="shared" si="9"/>
        <v>6.0964285714285715</v>
      </c>
      <c r="AO12" s="51"/>
      <c r="AP12" s="48">
        <v>6</v>
      </c>
      <c r="AQ12" s="48">
        <v>6.3</v>
      </c>
      <c r="AR12" s="48">
        <v>5.7</v>
      </c>
      <c r="AS12" s="48">
        <v>6</v>
      </c>
      <c r="AT12" s="48">
        <v>5.7</v>
      </c>
      <c r="AU12" s="48">
        <v>5.5</v>
      </c>
      <c r="AV12" s="48">
        <v>5.8</v>
      </c>
      <c r="AW12" s="53">
        <f t="shared" si="10"/>
        <v>41</v>
      </c>
      <c r="AX12" s="18">
        <f t="shared" si="11"/>
        <v>5.8571428571428568</v>
      </c>
      <c r="AY12" s="48">
        <v>6.3</v>
      </c>
      <c r="AZ12" s="18">
        <f t="shared" si="12"/>
        <v>5.9678571428571425</v>
      </c>
      <c r="BA12" s="49"/>
      <c r="BB12" s="48">
        <v>5.7</v>
      </c>
      <c r="BC12" s="48">
        <v>6</v>
      </c>
      <c r="BD12" s="48">
        <v>6.8</v>
      </c>
      <c r="BE12" s="18">
        <f t="shared" si="13"/>
        <v>6.125</v>
      </c>
      <c r="BF12" s="18">
        <f t="shared" si="14"/>
        <v>6.0464285714285708</v>
      </c>
      <c r="BG12" s="51"/>
      <c r="BH12" s="18">
        <f t="shared" si="15"/>
        <v>6.3053571428571429</v>
      </c>
      <c r="BI12" s="18">
        <f t="shared" si="16"/>
        <v>6.0964285714285715</v>
      </c>
      <c r="BJ12" s="18">
        <f t="shared" si="17"/>
        <v>6.0464285714285708</v>
      </c>
      <c r="BK12" s="18">
        <f t="shared" si="18"/>
        <v>6.149404761904762</v>
      </c>
      <c r="BL12" s="23">
        <v>6</v>
      </c>
    </row>
    <row r="13" spans="1:66" x14ac:dyDescent="0.25">
      <c r="A13">
        <v>105</v>
      </c>
      <c r="B13" t="s">
        <v>205</v>
      </c>
      <c r="C13" t="s">
        <v>213</v>
      </c>
      <c r="D13" t="s">
        <v>167</v>
      </c>
      <c r="E13" t="s">
        <v>171</v>
      </c>
      <c r="F13" s="48">
        <v>5</v>
      </c>
      <c r="G13" s="48">
        <v>6.5</v>
      </c>
      <c r="H13" s="48">
        <v>4.8</v>
      </c>
      <c r="I13" s="48">
        <v>6</v>
      </c>
      <c r="J13" s="48">
        <v>5.5</v>
      </c>
      <c r="K13" s="48">
        <v>5.5</v>
      </c>
      <c r="L13" s="48">
        <v>6</v>
      </c>
      <c r="M13" s="53">
        <f t="shared" si="0"/>
        <v>39.299999999999997</v>
      </c>
      <c r="N13" s="18">
        <f t="shared" si="1"/>
        <v>5.6142857142857139</v>
      </c>
      <c r="O13" s="48">
        <v>7.1</v>
      </c>
      <c r="P13" s="18">
        <f t="shared" si="2"/>
        <v>5.9857142857142858</v>
      </c>
      <c r="Q13" s="49"/>
      <c r="R13" s="48">
        <v>4.9000000000000004</v>
      </c>
      <c r="S13" s="48">
        <v>6.5</v>
      </c>
      <c r="T13" s="48">
        <v>7</v>
      </c>
      <c r="U13" s="18">
        <f t="shared" si="3"/>
        <v>6.2249999999999996</v>
      </c>
      <c r="V13" s="18">
        <f t="shared" si="4"/>
        <v>6.1053571428571427</v>
      </c>
      <c r="W13" s="51"/>
      <c r="X13" s="48">
        <v>4</v>
      </c>
      <c r="Y13" s="48">
        <v>6.8</v>
      </c>
      <c r="Z13" s="48">
        <v>5.2</v>
      </c>
      <c r="AA13" s="48">
        <v>5.4</v>
      </c>
      <c r="AB13" s="48">
        <v>4.8</v>
      </c>
      <c r="AC13" s="48">
        <v>5.5</v>
      </c>
      <c r="AD13" s="48">
        <v>4.8</v>
      </c>
      <c r="AE13" s="53">
        <f t="shared" si="5"/>
        <v>36.5</v>
      </c>
      <c r="AF13" s="18">
        <f t="shared" si="6"/>
        <v>5.2142857142857144</v>
      </c>
      <c r="AG13" s="48">
        <v>6.9</v>
      </c>
      <c r="AH13" s="18">
        <f t="shared" si="7"/>
        <v>5.6357142857142861</v>
      </c>
      <c r="AI13" s="49"/>
      <c r="AJ13" s="48">
        <v>4.3</v>
      </c>
      <c r="AK13" s="48">
        <v>7.4</v>
      </c>
      <c r="AL13" s="48">
        <v>6.4</v>
      </c>
      <c r="AM13" s="18">
        <f t="shared" si="8"/>
        <v>6.375</v>
      </c>
      <c r="AN13" s="18">
        <f t="shared" si="9"/>
        <v>6.0053571428571431</v>
      </c>
      <c r="AO13" s="51"/>
      <c r="AP13" s="48">
        <v>5.7</v>
      </c>
      <c r="AQ13" s="48">
        <v>7</v>
      </c>
      <c r="AR13" s="48">
        <v>5.7</v>
      </c>
      <c r="AS13" s="48">
        <v>6.3</v>
      </c>
      <c r="AT13" s="48">
        <v>5.3</v>
      </c>
      <c r="AU13" s="48">
        <v>5.2</v>
      </c>
      <c r="AV13" s="48">
        <v>6</v>
      </c>
      <c r="AW13" s="53">
        <f t="shared" si="10"/>
        <v>41.2</v>
      </c>
      <c r="AX13" s="18">
        <f t="shared" si="11"/>
        <v>5.8857142857142861</v>
      </c>
      <c r="AY13" s="48">
        <v>6.3</v>
      </c>
      <c r="AZ13" s="18">
        <f t="shared" si="12"/>
        <v>5.9892857142857148</v>
      </c>
      <c r="BA13" s="49"/>
      <c r="BB13" s="48">
        <v>5.2</v>
      </c>
      <c r="BC13" s="48">
        <v>5.4</v>
      </c>
      <c r="BD13" s="48">
        <v>6.2</v>
      </c>
      <c r="BE13" s="18">
        <f t="shared" si="13"/>
        <v>5.55</v>
      </c>
      <c r="BF13" s="18">
        <f t="shared" si="14"/>
        <v>5.7696428571428573</v>
      </c>
      <c r="BG13" s="51"/>
      <c r="BH13" s="18">
        <f t="shared" si="15"/>
        <v>6.1053571428571427</v>
      </c>
      <c r="BI13" s="18">
        <f t="shared" si="16"/>
        <v>6.0053571428571431</v>
      </c>
      <c r="BJ13" s="18">
        <f t="shared" si="17"/>
        <v>5.7696428571428573</v>
      </c>
      <c r="BK13" s="18">
        <f t="shared" si="18"/>
        <v>5.960119047619048</v>
      </c>
    </row>
    <row r="14" spans="1:66" x14ac:dyDescent="0.25">
      <c r="A14">
        <v>81</v>
      </c>
      <c r="B14" t="s">
        <v>210</v>
      </c>
      <c r="C14" t="s">
        <v>158</v>
      </c>
      <c r="D14" t="s">
        <v>164</v>
      </c>
      <c r="E14" t="s">
        <v>94</v>
      </c>
      <c r="F14" s="48">
        <v>4</v>
      </c>
      <c r="G14" s="48">
        <v>4.5</v>
      </c>
      <c r="H14" s="48">
        <v>4.2</v>
      </c>
      <c r="I14" s="48">
        <v>6.5</v>
      </c>
      <c r="J14" s="48">
        <v>6.2</v>
      </c>
      <c r="K14" s="48">
        <v>6</v>
      </c>
      <c r="L14" s="48">
        <v>6</v>
      </c>
      <c r="M14" s="53">
        <f t="shared" si="0"/>
        <v>37.4</v>
      </c>
      <c r="N14" s="18">
        <f t="shared" si="1"/>
        <v>5.3428571428571425</v>
      </c>
      <c r="O14" s="48">
        <v>6.3</v>
      </c>
      <c r="P14" s="18">
        <f t="shared" si="2"/>
        <v>5.5821428571428573</v>
      </c>
      <c r="Q14" s="49"/>
      <c r="R14" s="48">
        <v>5.5</v>
      </c>
      <c r="S14" s="48">
        <v>6.2</v>
      </c>
      <c r="T14" s="48">
        <v>6.3</v>
      </c>
      <c r="U14" s="18">
        <f t="shared" si="3"/>
        <v>6.05</v>
      </c>
      <c r="V14" s="18">
        <f t="shared" si="4"/>
        <v>5.8160714285714281</v>
      </c>
      <c r="W14" s="51"/>
      <c r="X14" s="48">
        <v>4.5</v>
      </c>
      <c r="Y14" s="48">
        <v>5.5</v>
      </c>
      <c r="Z14" s="48">
        <v>5.5</v>
      </c>
      <c r="AA14" s="48">
        <v>6.3</v>
      </c>
      <c r="AB14" s="48">
        <v>5.3</v>
      </c>
      <c r="AC14" s="48">
        <v>5.5</v>
      </c>
      <c r="AD14" s="48">
        <v>5</v>
      </c>
      <c r="AE14" s="53">
        <f t="shared" si="5"/>
        <v>37.6</v>
      </c>
      <c r="AF14" s="18">
        <f t="shared" si="6"/>
        <v>5.3714285714285719</v>
      </c>
      <c r="AG14" s="48">
        <v>6.4</v>
      </c>
      <c r="AH14" s="18">
        <f t="shared" si="7"/>
        <v>5.6285714285714281</v>
      </c>
      <c r="AI14" s="49"/>
      <c r="AJ14" s="48">
        <v>4.5999999999999996</v>
      </c>
      <c r="AK14" s="48">
        <v>7.5</v>
      </c>
      <c r="AL14" s="48">
        <v>6</v>
      </c>
      <c r="AM14" s="18">
        <f t="shared" si="8"/>
        <v>6.4</v>
      </c>
      <c r="AN14" s="18">
        <f t="shared" si="9"/>
        <v>6.0142857142857142</v>
      </c>
      <c r="AO14" s="51"/>
      <c r="AP14" s="48">
        <v>4.7</v>
      </c>
      <c r="AQ14" s="48">
        <v>6.3</v>
      </c>
      <c r="AR14" s="48">
        <v>5.5</v>
      </c>
      <c r="AS14" s="48">
        <v>6</v>
      </c>
      <c r="AT14" s="48">
        <v>5.7</v>
      </c>
      <c r="AU14" s="48">
        <v>5.5</v>
      </c>
      <c r="AV14" s="48">
        <v>5.6</v>
      </c>
      <c r="AW14" s="53">
        <f t="shared" si="10"/>
        <v>39.300000000000004</v>
      </c>
      <c r="AX14" s="18">
        <f t="shared" si="11"/>
        <v>5.6142857142857148</v>
      </c>
      <c r="AY14" s="48">
        <v>6.3</v>
      </c>
      <c r="AZ14" s="18">
        <f t="shared" si="12"/>
        <v>5.7857142857142865</v>
      </c>
      <c r="BA14" s="49"/>
      <c r="BB14" s="48">
        <v>5.7</v>
      </c>
      <c r="BC14" s="48">
        <v>6</v>
      </c>
      <c r="BD14" s="48">
        <v>6.2</v>
      </c>
      <c r="BE14" s="18">
        <f t="shared" si="13"/>
        <v>5.9749999999999996</v>
      </c>
      <c r="BF14" s="18">
        <f t="shared" si="14"/>
        <v>5.8803571428571431</v>
      </c>
      <c r="BG14" s="51"/>
      <c r="BH14" s="18">
        <f t="shared" si="15"/>
        <v>5.8160714285714281</v>
      </c>
      <c r="BI14" s="18">
        <f t="shared" si="16"/>
        <v>6.0142857142857142</v>
      </c>
      <c r="BJ14" s="18">
        <f t="shared" si="17"/>
        <v>5.8803571428571431</v>
      </c>
      <c r="BK14" s="18">
        <f t="shared" si="18"/>
        <v>5.9035714285714285</v>
      </c>
    </row>
    <row r="15" spans="1:66" x14ac:dyDescent="0.25">
      <c r="A15" s="20">
        <v>87</v>
      </c>
      <c r="B15" t="s">
        <v>110</v>
      </c>
      <c r="C15" t="s">
        <v>108</v>
      </c>
      <c r="D15" t="s">
        <v>97</v>
      </c>
      <c r="E15" t="s">
        <v>91</v>
      </c>
      <c r="F15" s="10">
        <v>5.5</v>
      </c>
      <c r="G15" s="10">
        <v>5</v>
      </c>
      <c r="H15" s="10">
        <v>3</v>
      </c>
      <c r="I15" s="10">
        <v>0</v>
      </c>
      <c r="J15" s="10">
        <v>6</v>
      </c>
      <c r="K15" s="10">
        <v>4</v>
      </c>
      <c r="L15" s="10">
        <v>6</v>
      </c>
      <c r="M15" s="53">
        <f t="shared" si="0"/>
        <v>29.5</v>
      </c>
      <c r="N15" s="22">
        <f t="shared" si="1"/>
        <v>4.2142857142857144</v>
      </c>
      <c r="O15" s="10">
        <v>5.0999999999999996</v>
      </c>
      <c r="P15" s="11">
        <f t="shared" si="2"/>
        <v>4.4357142857142851</v>
      </c>
      <c r="Q15" s="1"/>
      <c r="R15" s="10">
        <v>4.8</v>
      </c>
      <c r="S15" s="10">
        <v>6.4</v>
      </c>
      <c r="T15" s="10">
        <v>5</v>
      </c>
      <c r="U15" s="18">
        <f t="shared" si="3"/>
        <v>5.65</v>
      </c>
      <c r="V15" s="18">
        <f t="shared" si="4"/>
        <v>5.0428571428571427</v>
      </c>
      <c r="W15" s="2"/>
      <c r="X15" s="10">
        <v>4.5</v>
      </c>
      <c r="Y15" s="10">
        <v>6.3</v>
      </c>
      <c r="Z15" s="10">
        <v>5.3</v>
      </c>
      <c r="AA15" s="10">
        <v>0</v>
      </c>
      <c r="AB15" s="10">
        <v>4.8</v>
      </c>
      <c r="AC15" s="10">
        <v>6</v>
      </c>
      <c r="AD15" s="10">
        <v>5.3</v>
      </c>
      <c r="AE15" s="53">
        <f t="shared" si="5"/>
        <v>32.200000000000003</v>
      </c>
      <c r="AF15" s="22">
        <f t="shared" si="6"/>
        <v>4.6000000000000005</v>
      </c>
      <c r="AG15" s="10">
        <v>6</v>
      </c>
      <c r="AH15" s="11">
        <f t="shared" si="7"/>
        <v>4.95</v>
      </c>
      <c r="AI15" s="1"/>
      <c r="AJ15" s="10">
        <v>4.0999999999999996</v>
      </c>
      <c r="AK15" s="10">
        <v>6.2</v>
      </c>
      <c r="AL15" s="10">
        <v>4.3</v>
      </c>
      <c r="AM15" s="18">
        <f t="shared" si="8"/>
        <v>5.2</v>
      </c>
      <c r="AN15" s="18">
        <f t="shared" si="9"/>
        <v>5.0750000000000002</v>
      </c>
      <c r="AO15" s="2"/>
      <c r="AP15" s="10">
        <v>5.2</v>
      </c>
      <c r="AQ15" s="10">
        <v>6</v>
      </c>
      <c r="AR15" s="10">
        <v>2.7</v>
      </c>
      <c r="AS15" s="10">
        <v>0</v>
      </c>
      <c r="AT15" s="10">
        <v>5.7</v>
      </c>
      <c r="AU15" s="10">
        <v>5.5</v>
      </c>
      <c r="AV15" s="10">
        <v>5.5</v>
      </c>
      <c r="AW15" s="53">
        <f t="shared" si="10"/>
        <v>30.599999999999998</v>
      </c>
      <c r="AX15" s="22">
        <f t="shared" si="11"/>
        <v>4.371428571428571</v>
      </c>
      <c r="AY15" s="10">
        <v>6</v>
      </c>
      <c r="AZ15" s="11">
        <f t="shared" si="12"/>
        <v>4.7785714285714285</v>
      </c>
      <c r="BA15" s="1"/>
      <c r="BB15" s="10">
        <v>4.8</v>
      </c>
      <c r="BC15" s="10">
        <v>5.0999999999999996</v>
      </c>
      <c r="BD15" s="10">
        <v>4.7</v>
      </c>
      <c r="BE15" s="18">
        <f t="shared" si="13"/>
        <v>4.9249999999999998</v>
      </c>
      <c r="BF15" s="18">
        <f t="shared" si="14"/>
        <v>4.8517857142857146</v>
      </c>
      <c r="BG15" s="2"/>
      <c r="BH15" s="18">
        <f t="shared" si="15"/>
        <v>5.0428571428571427</v>
      </c>
      <c r="BI15" s="18">
        <f t="shared" si="16"/>
        <v>5.0750000000000002</v>
      </c>
      <c r="BJ15" s="18">
        <f t="shared" si="17"/>
        <v>4.8517857142857146</v>
      </c>
      <c r="BK15" s="18">
        <f t="shared" si="18"/>
        <v>4.9898809523809531</v>
      </c>
    </row>
    <row r="16" spans="1:66" x14ac:dyDescent="0.25">
      <c r="A16">
        <v>89</v>
      </c>
      <c r="B16" t="s">
        <v>90</v>
      </c>
      <c r="C16" t="s">
        <v>108</v>
      </c>
      <c r="D16" t="s">
        <v>97</v>
      </c>
      <c r="E16" t="s">
        <v>91</v>
      </c>
      <c r="F16" s="10">
        <v>0</v>
      </c>
      <c r="G16" s="10">
        <v>6</v>
      </c>
      <c r="H16" s="10">
        <v>3</v>
      </c>
      <c r="I16" s="10">
        <v>0</v>
      </c>
      <c r="J16" s="10">
        <v>5.5</v>
      </c>
      <c r="K16" s="10">
        <v>0</v>
      </c>
      <c r="L16" s="10">
        <v>5</v>
      </c>
      <c r="M16" s="53">
        <f t="shared" si="0"/>
        <v>19.5</v>
      </c>
      <c r="N16" s="22">
        <f t="shared" si="1"/>
        <v>2.7857142857142856</v>
      </c>
      <c r="O16" s="10">
        <v>4.5</v>
      </c>
      <c r="P16" s="11">
        <f t="shared" si="2"/>
        <v>3.2142857142857144</v>
      </c>
      <c r="Q16" s="1"/>
      <c r="R16" s="10">
        <v>4</v>
      </c>
      <c r="S16" s="10">
        <v>7</v>
      </c>
      <c r="T16" s="10">
        <v>4.5</v>
      </c>
      <c r="U16" s="18">
        <f t="shared" si="3"/>
        <v>5.625</v>
      </c>
      <c r="V16" s="18">
        <f t="shared" si="4"/>
        <v>4.4196428571428577</v>
      </c>
      <c r="W16" s="2"/>
      <c r="X16" s="10">
        <v>0</v>
      </c>
      <c r="Y16" s="10">
        <v>6.3</v>
      </c>
      <c r="Z16" s="10">
        <v>5.3</v>
      </c>
      <c r="AA16" s="10">
        <v>0</v>
      </c>
      <c r="AB16" s="10">
        <v>5</v>
      </c>
      <c r="AC16" s="10">
        <v>5.5</v>
      </c>
      <c r="AD16" s="10">
        <v>4.8</v>
      </c>
      <c r="AE16" s="53">
        <f t="shared" si="5"/>
        <v>26.900000000000002</v>
      </c>
      <c r="AF16" s="22">
        <f t="shared" si="6"/>
        <v>3.842857142857143</v>
      </c>
      <c r="AG16" s="10">
        <v>4.4000000000000004</v>
      </c>
      <c r="AH16" s="11">
        <f t="shared" si="7"/>
        <v>3.9821428571428572</v>
      </c>
      <c r="AI16" s="1"/>
      <c r="AJ16" s="10">
        <v>4.8</v>
      </c>
      <c r="AK16" s="10">
        <v>7.3</v>
      </c>
      <c r="AL16" s="10">
        <v>5.3</v>
      </c>
      <c r="AM16" s="18">
        <f t="shared" si="8"/>
        <v>6.1749999999999998</v>
      </c>
      <c r="AN16" s="18">
        <f t="shared" si="9"/>
        <v>5.0785714285714283</v>
      </c>
      <c r="AO16" s="2"/>
      <c r="AP16" s="10">
        <v>5</v>
      </c>
      <c r="AQ16" s="10">
        <v>6.2</v>
      </c>
      <c r="AR16" s="10">
        <v>5.3</v>
      </c>
      <c r="AS16" s="10">
        <v>1</v>
      </c>
      <c r="AT16" s="10">
        <v>6</v>
      </c>
      <c r="AU16" s="10">
        <v>0</v>
      </c>
      <c r="AV16" s="10">
        <v>4.7</v>
      </c>
      <c r="AW16" s="53">
        <f t="shared" si="10"/>
        <v>28.2</v>
      </c>
      <c r="AX16" s="22">
        <f t="shared" si="11"/>
        <v>4.0285714285714285</v>
      </c>
      <c r="AY16" s="10">
        <v>4.7</v>
      </c>
      <c r="AZ16" s="11">
        <f t="shared" si="12"/>
        <v>4.1964285714285712</v>
      </c>
      <c r="BA16" s="1"/>
      <c r="BB16" s="10">
        <v>4.9000000000000004</v>
      </c>
      <c r="BC16" s="10">
        <v>6.8</v>
      </c>
      <c r="BD16" s="10">
        <v>4.8</v>
      </c>
      <c r="BE16" s="18">
        <f t="shared" si="13"/>
        <v>5.8250000000000002</v>
      </c>
      <c r="BF16" s="18">
        <f t="shared" si="14"/>
        <v>5.0107142857142861</v>
      </c>
      <c r="BG16" s="2"/>
      <c r="BH16" s="18">
        <f t="shared" si="15"/>
        <v>4.4196428571428577</v>
      </c>
      <c r="BI16" s="18">
        <f t="shared" si="16"/>
        <v>5.0785714285714283</v>
      </c>
      <c r="BJ16" s="18">
        <f t="shared" si="17"/>
        <v>5.0107142857142861</v>
      </c>
      <c r="BK16" s="18">
        <f t="shared" si="18"/>
        <v>4.8363095238095246</v>
      </c>
    </row>
    <row r="17" spans="1:63" x14ac:dyDescent="0.25">
      <c r="A17">
        <v>144</v>
      </c>
      <c r="B17" t="s">
        <v>200</v>
      </c>
      <c r="C17" t="s">
        <v>162</v>
      </c>
      <c r="D17" t="s">
        <v>212</v>
      </c>
      <c r="E17" t="s">
        <v>124</v>
      </c>
      <c r="F17" s="48">
        <v>4.5</v>
      </c>
      <c r="G17" s="48">
        <v>6.5</v>
      </c>
      <c r="H17" s="48">
        <v>4.5</v>
      </c>
      <c r="I17" s="48">
        <v>0</v>
      </c>
      <c r="J17" s="48">
        <v>5.5</v>
      </c>
      <c r="K17" s="48">
        <v>5.8</v>
      </c>
      <c r="L17" s="48">
        <v>6.5</v>
      </c>
      <c r="M17" s="53">
        <f t="shared" si="0"/>
        <v>33.299999999999997</v>
      </c>
      <c r="N17" s="18">
        <f t="shared" si="1"/>
        <v>4.7571428571428571</v>
      </c>
      <c r="O17" s="48">
        <v>6.5</v>
      </c>
      <c r="P17" s="18">
        <f t="shared" si="2"/>
        <v>5.1928571428571431</v>
      </c>
      <c r="Q17" s="49"/>
      <c r="R17" s="48">
        <v>2</v>
      </c>
      <c r="S17" s="48">
        <v>3.5</v>
      </c>
      <c r="T17" s="48">
        <v>6.5</v>
      </c>
      <c r="U17" s="18">
        <f t="shared" si="3"/>
        <v>3.875</v>
      </c>
      <c r="V17" s="18">
        <f t="shared" si="4"/>
        <v>4.5339285714285715</v>
      </c>
      <c r="W17" s="51"/>
      <c r="X17" s="48">
        <v>4</v>
      </c>
      <c r="Y17" s="48">
        <v>6</v>
      </c>
      <c r="Z17" s="48">
        <v>5.8</v>
      </c>
      <c r="AA17" s="48">
        <v>0</v>
      </c>
      <c r="AB17" s="48">
        <v>5.8</v>
      </c>
      <c r="AC17" s="48">
        <v>5.5</v>
      </c>
      <c r="AD17" s="48">
        <v>5</v>
      </c>
      <c r="AE17" s="53">
        <f t="shared" si="5"/>
        <v>32.1</v>
      </c>
      <c r="AF17" s="18">
        <f t="shared" si="6"/>
        <v>4.5857142857142863</v>
      </c>
      <c r="AG17" s="48">
        <v>5.6</v>
      </c>
      <c r="AH17" s="18">
        <f t="shared" si="7"/>
        <v>4.8392857142857153</v>
      </c>
      <c r="AI17" s="49"/>
      <c r="AJ17" s="48">
        <v>2.8</v>
      </c>
      <c r="AK17" s="48">
        <v>4.3</v>
      </c>
      <c r="AL17" s="48">
        <v>6.2</v>
      </c>
      <c r="AM17" s="18">
        <f t="shared" si="8"/>
        <v>4.3999999999999995</v>
      </c>
      <c r="AN17" s="18">
        <f t="shared" si="9"/>
        <v>4.6196428571428569</v>
      </c>
      <c r="AO17" s="51"/>
      <c r="AP17" s="48">
        <v>5.2</v>
      </c>
      <c r="AQ17" s="48">
        <v>6</v>
      </c>
      <c r="AR17" s="48">
        <v>5.7</v>
      </c>
      <c r="AS17" s="48">
        <v>0</v>
      </c>
      <c r="AT17" s="48">
        <v>5.9</v>
      </c>
      <c r="AU17" s="48">
        <v>5.7</v>
      </c>
      <c r="AV17" s="48">
        <v>6</v>
      </c>
      <c r="AW17" s="53">
        <f t="shared" si="10"/>
        <v>34.5</v>
      </c>
      <c r="AX17" s="18">
        <f t="shared" si="11"/>
        <v>4.9285714285714288</v>
      </c>
      <c r="AY17" s="48">
        <v>6.5</v>
      </c>
      <c r="AZ17" s="18">
        <f t="shared" si="12"/>
        <v>5.3214285714285712</v>
      </c>
      <c r="BA17" s="49"/>
      <c r="BB17" s="48">
        <v>2</v>
      </c>
      <c r="BC17" s="48">
        <v>0.2</v>
      </c>
      <c r="BD17" s="48">
        <v>5.8</v>
      </c>
      <c r="BE17" s="18">
        <f t="shared" si="13"/>
        <v>2.0499999999999998</v>
      </c>
      <c r="BF17" s="18">
        <f t="shared" si="14"/>
        <v>3.6857142857142855</v>
      </c>
      <c r="BG17" s="51"/>
      <c r="BH17" s="18">
        <f t="shared" si="15"/>
        <v>4.5339285714285715</v>
      </c>
      <c r="BI17" s="18">
        <f t="shared" si="16"/>
        <v>4.6196428571428569</v>
      </c>
      <c r="BJ17" s="18">
        <f t="shared" si="17"/>
        <v>3.6857142857142855</v>
      </c>
      <c r="BK17" s="18">
        <f t="shared" si="18"/>
        <v>4.2797619047619042</v>
      </c>
    </row>
    <row r="18" spans="1:63" x14ac:dyDescent="0.25">
      <c r="O18" s="48"/>
      <c r="BA18" s="49"/>
    </row>
  </sheetData>
  <sortState ref="A7:BK17">
    <sortCondition descending="1" ref="BK7:BK17"/>
  </sortState>
  <mergeCells count="10">
    <mergeCell ref="BB4:BE4"/>
    <mergeCell ref="BH4:BJ4"/>
    <mergeCell ref="H1:L1"/>
    <mergeCell ref="Z1:AF1"/>
    <mergeCell ref="AR1:AX1"/>
    <mergeCell ref="F4:P4"/>
    <mergeCell ref="R4:U4"/>
    <mergeCell ref="X4:AH4"/>
    <mergeCell ref="AJ4:AM4"/>
    <mergeCell ref="AP4:AZ4"/>
  </mergeCells>
  <pageMargins left="0.75" right="0.75" top="1" bottom="1" header="0.5" footer="0.5"/>
  <pageSetup paperSize="9" orientation="landscape" horizontalDpi="4294967293" verticalDpi="300" r:id="rId1"/>
  <headerFooter alignWithMargins="0">
    <oddFooter>&amp;L&amp;A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8"/>
  <sheetViews>
    <sheetView workbookViewId="0">
      <pane xSplit="5" ySplit="6" topLeftCell="AZ7" activePane="bottomRight" state="frozen"/>
      <selection pane="topRight" activeCell="F1" sqref="F1"/>
      <selection pane="bottomLeft" activeCell="A7" sqref="A7"/>
      <selection pane="bottomRight" activeCell="BF32" sqref="BF32"/>
    </sheetView>
  </sheetViews>
  <sheetFormatPr defaultRowHeight="13.2" x14ac:dyDescent="0.25"/>
  <cols>
    <col min="1" max="1" width="5.5546875" customWidth="1"/>
    <col min="2" max="2" width="17.6640625" bestFit="1" customWidth="1"/>
    <col min="3" max="3" width="22.5546875" customWidth="1"/>
    <col min="4" max="4" width="14.88671875" customWidth="1"/>
    <col min="5" max="5" width="17.33203125" customWidth="1"/>
    <col min="6" max="17" width="5.6640625" customWidth="1"/>
    <col min="18" max="18" width="3.109375" customWidth="1"/>
    <col min="19" max="22" width="5.6640625" customWidth="1"/>
    <col min="23" max="23" width="6.6640625" customWidth="1"/>
    <col min="24" max="24" width="3.109375" customWidth="1"/>
    <col min="25" max="36" width="5.6640625" customWidth="1"/>
    <col min="37" max="37" width="3.109375" customWidth="1"/>
    <col min="38" max="41" width="5.6640625" customWidth="1"/>
    <col min="42" max="42" width="6.6640625" customWidth="1"/>
    <col min="43" max="43" width="3.109375" customWidth="1"/>
    <col min="44" max="55" width="5.6640625" customWidth="1"/>
    <col min="56" max="56" width="3.109375" customWidth="1"/>
    <col min="57" max="60" width="5.6640625" customWidth="1"/>
    <col min="61" max="61" width="6.6640625" customWidth="1"/>
    <col min="62" max="62" width="3.109375" customWidth="1"/>
    <col min="63" max="66" width="8.6640625" customWidth="1"/>
    <col min="67" max="67" width="11.5546875" customWidth="1"/>
  </cols>
  <sheetData>
    <row r="1" spans="1:67" x14ac:dyDescent="0.25">
      <c r="A1" t="s">
        <v>132</v>
      </c>
      <c r="D1" t="s">
        <v>0</v>
      </c>
      <c r="E1" t="s">
        <v>129</v>
      </c>
      <c r="F1" s="19" t="s">
        <v>0</v>
      </c>
      <c r="G1" s="19"/>
      <c r="H1" s="71" t="str">
        <f>E1</f>
        <v>Robyn Bruderer</v>
      </c>
      <c r="I1" s="71"/>
      <c r="J1" s="71"/>
      <c r="K1" s="71"/>
      <c r="L1" s="71"/>
      <c r="M1" s="71"/>
      <c r="N1" s="19"/>
      <c r="O1" s="19"/>
      <c r="R1" s="1"/>
      <c r="X1" s="2"/>
      <c r="Y1" t="s">
        <v>1</v>
      </c>
      <c r="AA1" s="71" t="str">
        <f>E2</f>
        <v>Angie Deeks</v>
      </c>
      <c r="AB1" s="71"/>
      <c r="AC1" s="71"/>
      <c r="AD1" s="71"/>
      <c r="AE1" s="71"/>
      <c r="AF1" s="71"/>
      <c r="AG1" s="71"/>
      <c r="AH1" s="71"/>
      <c r="AK1" s="1"/>
      <c r="AQ1" s="2"/>
      <c r="AR1" t="s">
        <v>2</v>
      </c>
      <c r="AT1" s="71">
        <f>E3</f>
        <v>0</v>
      </c>
      <c r="AU1" s="71"/>
      <c r="AV1" s="71"/>
      <c r="AW1" s="71"/>
      <c r="AX1" s="71"/>
      <c r="AY1" s="71"/>
      <c r="AZ1" s="71"/>
      <c r="BA1" s="71"/>
      <c r="BD1" s="1"/>
      <c r="BJ1" s="2"/>
      <c r="BO1" s="4">
        <f ca="1">NOW()</f>
        <v>42607.573470833333</v>
      </c>
    </row>
    <row r="2" spans="1:67" x14ac:dyDescent="0.25">
      <c r="A2" s="5" t="s">
        <v>132</v>
      </c>
      <c r="D2" t="s">
        <v>1</v>
      </c>
      <c r="E2" s="23" t="s">
        <v>235</v>
      </c>
      <c r="R2" s="1"/>
      <c r="X2" s="2"/>
      <c r="AK2" s="1"/>
      <c r="AQ2" s="2"/>
      <c r="BD2" s="1"/>
      <c r="BJ2" s="2"/>
      <c r="BO2" s="6">
        <f ca="1">NOW()</f>
        <v>42607.573470833333</v>
      </c>
    </row>
    <row r="3" spans="1:67" x14ac:dyDescent="0.25">
      <c r="A3" t="s">
        <v>68</v>
      </c>
      <c r="C3" t="s">
        <v>259</v>
      </c>
      <c r="D3" t="s">
        <v>2</v>
      </c>
      <c r="R3" s="1"/>
      <c r="X3" s="2"/>
      <c r="AK3" s="1"/>
      <c r="AQ3" s="2"/>
      <c r="BD3" s="1"/>
      <c r="BJ3" s="2"/>
    </row>
    <row r="4" spans="1:67" x14ac:dyDescent="0.25">
      <c r="F4" s="70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8"/>
      <c r="S4" s="70" t="s">
        <v>4</v>
      </c>
      <c r="T4" s="70"/>
      <c r="U4" s="70"/>
      <c r="V4" s="70"/>
      <c r="W4" s="7" t="s">
        <v>46</v>
      </c>
      <c r="X4" s="2"/>
      <c r="Y4" s="70" t="s">
        <v>3</v>
      </c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8"/>
      <c r="AL4" s="70" t="s">
        <v>4</v>
      </c>
      <c r="AM4" s="70"/>
      <c r="AN4" s="70"/>
      <c r="AO4" s="70"/>
      <c r="AP4" s="7" t="s">
        <v>46</v>
      </c>
      <c r="AQ4" s="2"/>
      <c r="AR4" s="70" t="s">
        <v>3</v>
      </c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8"/>
      <c r="BE4" s="70" t="s">
        <v>4</v>
      </c>
      <c r="BF4" s="70"/>
      <c r="BG4" s="70"/>
      <c r="BH4" s="70"/>
      <c r="BI4" s="7" t="s">
        <v>46</v>
      </c>
      <c r="BJ4" s="2"/>
      <c r="BK4" s="70" t="s">
        <v>45</v>
      </c>
      <c r="BL4" s="70"/>
      <c r="BM4" s="70"/>
      <c r="BN4" s="7" t="s">
        <v>49</v>
      </c>
    </row>
    <row r="5" spans="1:67" s="7" customFormat="1" x14ac:dyDescent="0.25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15</v>
      </c>
      <c r="I5" s="7" t="s">
        <v>50</v>
      </c>
      <c r="J5" s="7" t="s">
        <v>51</v>
      </c>
      <c r="K5" s="7" t="s">
        <v>52</v>
      </c>
      <c r="L5" s="7" t="s">
        <v>19</v>
      </c>
      <c r="M5" s="7" t="s">
        <v>53</v>
      </c>
      <c r="N5" s="7" t="s">
        <v>39</v>
      </c>
      <c r="O5" s="7" t="s">
        <v>38</v>
      </c>
      <c r="P5" s="7" t="s">
        <v>10</v>
      </c>
      <c r="Q5" s="7" t="s">
        <v>23</v>
      </c>
      <c r="R5" s="8"/>
      <c r="S5" s="32" t="s">
        <v>24</v>
      </c>
      <c r="T5" s="32" t="s">
        <v>54</v>
      </c>
      <c r="U5" s="32" t="s">
        <v>10</v>
      </c>
      <c r="V5" s="32" t="s">
        <v>23</v>
      </c>
      <c r="W5" s="7" t="s">
        <v>27</v>
      </c>
      <c r="X5" s="9"/>
      <c r="Y5" s="7" t="s">
        <v>13</v>
      </c>
      <c r="Z5" s="7" t="s">
        <v>14</v>
      </c>
      <c r="AA5" s="7" t="s">
        <v>15</v>
      </c>
      <c r="AB5" s="7" t="s">
        <v>50</v>
      </c>
      <c r="AC5" s="7" t="s">
        <v>51</v>
      </c>
      <c r="AD5" s="7" t="s">
        <v>52</v>
      </c>
      <c r="AE5" s="7" t="s">
        <v>19</v>
      </c>
      <c r="AF5" s="7" t="s">
        <v>53</v>
      </c>
      <c r="AG5" s="7" t="s">
        <v>39</v>
      </c>
      <c r="AH5" s="7" t="s">
        <v>38</v>
      </c>
      <c r="AI5" s="7" t="s">
        <v>10</v>
      </c>
      <c r="AJ5" s="7" t="s">
        <v>23</v>
      </c>
      <c r="AK5" s="8"/>
      <c r="AL5" s="32" t="s">
        <v>24</v>
      </c>
      <c r="AM5" s="32" t="s">
        <v>54</v>
      </c>
      <c r="AN5" s="32" t="s">
        <v>10</v>
      </c>
      <c r="AO5" s="32" t="s">
        <v>23</v>
      </c>
      <c r="AP5" s="7" t="s">
        <v>27</v>
      </c>
      <c r="AQ5" s="9"/>
      <c r="AR5" s="7" t="s">
        <v>13</v>
      </c>
      <c r="AS5" s="7" t="s">
        <v>14</v>
      </c>
      <c r="AT5" s="7" t="s">
        <v>15</v>
      </c>
      <c r="AU5" s="7" t="s">
        <v>50</v>
      </c>
      <c r="AV5" s="7" t="s">
        <v>51</v>
      </c>
      <c r="AW5" s="7" t="s">
        <v>52</v>
      </c>
      <c r="AX5" s="7" t="s">
        <v>19</v>
      </c>
      <c r="AY5" s="7" t="s">
        <v>53</v>
      </c>
      <c r="AZ5" s="7" t="s">
        <v>39</v>
      </c>
      <c r="BA5" s="7" t="s">
        <v>38</v>
      </c>
      <c r="BB5" s="7" t="s">
        <v>10</v>
      </c>
      <c r="BC5" s="7" t="s">
        <v>23</v>
      </c>
      <c r="BD5" s="8"/>
      <c r="BE5" s="32" t="s">
        <v>24</v>
      </c>
      <c r="BF5" s="32" t="s">
        <v>54</v>
      </c>
      <c r="BG5" s="32" t="s">
        <v>10</v>
      </c>
      <c r="BH5" s="32" t="s">
        <v>23</v>
      </c>
      <c r="BI5" s="7" t="s">
        <v>27</v>
      </c>
      <c r="BJ5" s="9"/>
      <c r="BK5" s="7" t="s">
        <v>28</v>
      </c>
      <c r="BL5" s="7" t="s">
        <v>29</v>
      </c>
      <c r="BM5" s="7" t="s">
        <v>30</v>
      </c>
      <c r="BN5" s="7" t="s">
        <v>23</v>
      </c>
      <c r="BO5" s="7" t="s">
        <v>34</v>
      </c>
    </row>
    <row r="6" spans="1:67" x14ac:dyDescent="0.25">
      <c r="R6" s="1"/>
      <c r="X6" s="2"/>
      <c r="AK6" s="1"/>
      <c r="AQ6" s="2"/>
      <c r="BD6" s="1"/>
      <c r="BJ6" s="2"/>
    </row>
    <row r="7" spans="1:67" ht="12.75" customHeight="1" x14ac:dyDescent="0.25">
      <c r="A7">
        <v>137</v>
      </c>
      <c r="B7" t="s">
        <v>173</v>
      </c>
      <c r="C7" t="s">
        <v>162</v>
      </c>
      <c r="D7" t="s">
        <v>168</v>
      </c>
      <c r="E7" t="s">
        <v>124</v>
      </c>
      <c r="F7" s="10">
        <v>5</v>
      </c>
      <c r="G7" s="10">
        <v>6</v>
      </c>
      <c r="H7" s="10">
        <v>6</v>
      </c>
      <c r="I7" s="10">
        <v>6</v>
      </c>
      <c r="J7" s="10">
        <v>6</v>
      </c>
      <c r="K7" s="10">
        <v>5</v>
      </c>
      <c r="L7" s="10">
        <v>6.3</v>
      </c>
      <c r="M7" s="10">
        <v>6</v>
      </c>
      <c r="N7" s="21">
        <f t="shared" ref="N7:N17" si="0">SUM(F7:M7)</f>
        <v>46.3</v>
      </c>
      <c r="O7" s="22">
        <f t="shared" ref="O7:O17" si="1">N7/8</f>
        <v>5.7874999999999996</v>
      </c>
      <c r="P7" s="10">
        <v>6</v>
      </c>
      <c r="Q7" s="11">
        <f t="shared" ref="Q7:Q17" si="2">(O7*0.75)+(P7*0.25)</f>
        <v>5.8406249999999993</v>
      </c>
      <c r="R7" s="1"/>
      <c r="S7" s="10">
        <v>6.7</v>
      </c>
      <c r="T7" s="10">
        <v>7.2</v>
      </c>
      <c r="U7" s="10">
        <v>6.2</v>
      </c>
      <c r="V7" s="18">
        <f t="shared" ref="V7:V17" si="3">(S7*0.25)+(T7*0.65)+(U7*0.1)</f>
        <v>6.9750000000000005</v>
      </c>
      <c r="W7" s="18">
        <f t="shared" ref="W7:W17" si="4">(Q7+V7)/2</f>
        <v>6.4078125000000004</v>
      </c>
      <c r="X7" s="2"/>
      <c r="Y7" s="10">
        <v>5</v>
      </c>
      <c r="Z7" s="10">
        <v>6.5</v>
      </c>
      <c r="AA7" s="10">
        <v>6.5</v>
      </c>
      <c r="AB7" s="10">
        <v>5.5</v>
      </c>
      <c r="AC7" s="10">
        <v>5.5</v>
      </c>
      <c r="AD7" s="10">
        <v>5</v>
      </c>
      <c r="AE7" s="10">
        <v>4.8</v>
      </c>
      <c r="AF7" s="10">
        <v>5.5</v>
      </c>
      <c r="AG7" s="21">
        <f t="shared" ref="AG7:AG17" si="5">SUM(Y7:AF7)</f>
        <v>44.3</v>
      </c>
      <c r="AH7" s="22">
        <f t="shared" ref="AH7:AH17" si="6">AG7/8</f>
        <v>5.5374999999999996</v>
      </c>
      <c r="AI7" s="10">
        <v>5.7</v>
      </c>
      <c r="AJ7" s="11">
        <f t="shared" ref="AJ7:AJ17" si="7">(AH7*0.75)+(AI7*0.25)</f>
        <v>5.5781249999999991</v>
      </c>
      <c r="AK7" s="1"/>
      <c r="AL7" s="10">
        <v>5.4</v>
      </c>
      <c r="AM7" s="10">
        <v>8.5</v>
      </c>
      <c r="AN7" s="10">
        <v>5.0999999999999996</v>
      </c>
      <c r="AO7" s="18">
        <f t="shared" ref="AO7:AO17" si="8">(AL7*0.25)+(AM7*0.65)+(AN7*0.1)</f>
        <v>7.3849999999999998</v>
      </c>
      <c r="AP7" s="18">
        <f t="shared" ref="AP7:AP17" si="9">(AJ7+AO7)/2</f>
        <v>6.481562499999999</v>
      </c>
      <c r="AQ7" s="2"/>
      <c r="AR7" s="10"/>
      <c r="AS7" s="10"/>
      <c r="AT7" s="10"/>
      <c r="AU7" s="10"/>
      <c r="AV7" s="10"/>
      <c r="AW7" s="10"/>
      <c r="AX7" s="10"/>
      <c r="AY7" s="10"/>
      <c r="AZ7" s="21">
        <f t="shared" ref="AZ7:AZ17" si="10">SUM(AR7:AY7)</f>
        <v>0</v>
      </c>
      <c r="BA7" s="22">
        <f t="shared" ref="BA7:BA17" si="11">AZ7/8</f>
        <v>0</v>
      </c>
      <c r="BB7" s="10"/>
      <c r="BC7" s="11">
        <f t="shared" ref="BC7:BC17" si="12">(BA7*0.75)+(BB7*0.25)</f>
        <v>0</v>
      </c>
      <c r="BD7" s="1"/>
      <c r="BE7" s="10"/>
      <c r="BF7" s="10"/>
      <c r="BG7" s="10"/>
      <c r="BH7" s="18">
        <f t="shared" ref="BH7:BH17" si="13">(BE7*0.25)+(BF7*0.65)+(BG7*0.1)</f>
        <v>0</v>
      </c>
      <c r="BI7" s="18">
        <f t="shared" ref="BI7:BI17" si="14">(BC7+BH7)/2</f>
        <v>0</v>
      </c>
      <c r="BJ7" s="2"/>
      <c r="BK7" s="18">
        <f t="shared" ref="BK7:BK17" si="15">W7</f>
        <v>6.4078125000000004</v>
      </c>
      <c r="BL7" s="18">
        <f t="shared" ref="BL7:BL17" si="16">AP7</f>
        <v>6.481562499999999</v>
      </c>
      <c r="BM7" s="18"/>
      <c r="BN7" s="18">
        <f t="shared" ref="BN7:BN17" si="17">AVERAGE(BK7:BM7)</f>
        <v>6.4446874999999997</v>
      </c>
      <c r="BO7">
        <v>1</v>
      </c>
    </row>
    <row r="8" spans="1:67" x14ac:dyDescent="0.25">
      <c r="A8">
        <v>145</v>
      </c>
      <c r="B8" t="s">
        <v>120</v>
      </c>
      <c r="C8" t="s">
        <v>75</v>
      </c>
      <c r="D8" t="s">
        <v>76</v>
      </c>
      <c r="E8" t="s">
        <v>124</v>
      </c>
      <c r="F8" s="10">
        <v>5</v>
      </c>
      <c r="G8" s="10">
        <v>5.7</v>
      </c>
      <c r="H8" s="10">
        <v>5.2</v>
      </c>
      <c r="I8" s="10">
        <v>5.5</v>
      </c>
      <c r="J8" s="10">
        <v>6</v>
      </c>
      <c r="K8" s="10">
        <v>6</v>
      </c>
      <c r="L8" s="10">
        <v>6.2</v>
      </c>
      <c r="M8" s="10">
        <v>5.3</v>
      </c>
      <c r="N8" s="21">
        <f t="shared" si="0"/>
        <v>44.9</v>
      </c>
      <c r="O8" s="22">
        <f t="shared" si="1"/>
        <v>5.6124999999999998</v>
      </c>
      <c r="P8" s="10">
        <v>6.5</v>
      </c>
      <c r="Q8" s="11">
        <f t="shared" si="2"/>
        <v>5.8343749999999996</v>
      </c>
      <c r="R8" s="1"/>
      <c r="S8" s="10">
        <v>6.3</v>
      </c>
      <c r="T8" s="10">
        <v>7.7</v>
      </c>
      <c r="U8" s="10">
        <v>6.3</v>
      </c>
      <c r="V8" s="18">
        <f t="shared" si="3"/>
        <v>7.21</v>
      </c>
      <c r="W8" s="18">
        <f t="shared" si="4"/>
        <v>6.5221874999999994</v>
      </c>
      <c r="X8" s="2"/>
      <c r="Y8" s="10">
        <v>4</v>
      </c>
      <c r="Z8" s="10">
        <v>5.3</v>
      </c>
      <c r="AA8" s="10">
        <v>6</v>
      </c>
      <c r="AB8" s="10">
        <v>6</v>
      </c>
      <c r="AC8" s="10">
        <v>5</v>
      </c>
      <c r="AD8" s="10">
        <v>5</v>
      </c>
      <c r="AE8" s="10">
        <v>5</v>
      </c>
      <c r="AF8" s="10">
        <v>4</v>
      </c>
      <c r="AG8" s="21">
        <f t="shared" si="5"/>
        <v>40.299999999999997</v>
      </c>
      <c r="AH8" s="22">
        <f t="shared" si="6"/>
        <v>5.0374999999999996</v>
      </c>
      <c r="AI8" s="10">
        <v>6.8</v>
      </c>
      <c r="AJ8" s="11">
        <f t="shared" si="7"/>
        <v>5.4781249999999995</v>
      </c>
      <c r="AK8" s="1"/>
      <c r="AL8" s="10">
        <v>5.3</v>
      </c>
      <c r="AM8" s="10">
        <v>8</v>
      </c>
      <c r="AN8" s="10">
        <v>6.5</v>
      </c>
      <c r="AO8" s="18">
        <f t="shared" si="8"/>
        <v>7.1750000000000007</v>
      </c>
      <c r="AP8" s="18">
        <f t="shared" si="9"/>
        <v>6.3265624999999996</v>
      </c>
      <c r="AQ8" s="2"/>
      <c r="AR8" s="10"/>
      <c r="AS8" s="10"/>
      <c r="AT8" s="10"/>
      <c r="AU8" s="10"/>
      <c r="AV8" s="10"/>
      <c r="AW8" s="10"/>
      <c r="AX8" s="10"/>
      <c r="AY8" s="10"/>
      <c r="AZ8" s="21">
        <f t="shared" si="10"/>
        <v>0</v>
      </c>
      <c r="BA8" s="22">
        <f t="shared" si="11"/>
        <v>0</v>
      </c>
      <c r="BB8" s="10"/>
      <c r="BC8" s="11">
        <f t="shared" si="12"/>
        <v>0</v>
      </c>
      <c r="BD8" s="1"/>
      <c r="BE8" s="10"/>
      <c r="BF8" s="10"/>
      <c r="BG8" s="10"/>
      <c r="BH8" s="18">
        <f t="shared" si="13"/>
        <v>0</v>
      </c>
      <c r="BI8" s="18">
        <f t="shared" si="14"/>
        <v>0</v>
      </c>
      <c r="BJ8" s="2"/>
      <c r="BK8" s="18">
        <f t="shared" si="15"/>
        <v>6.5221874999999994</v>
      </c>
      <c r="BL8" s="18">
        <f t="shared" si="16"/>
        <v>6.3265624999999996</v>
      </c>
      <c r="BM8" s="18"/>
      <c r="BN8" s="18">
        <f t="shared" si="17"/>
        <v>6.4243749999999995</v>
      </c>
      <c r="BO8">
        <v>2</v>
      </c>
    </row>
    <row r="9" spans="1:67" x14ac:dyDescent="0.25">
      <c r="A9">
        <v>75</v>
      </c>
      <c r="B9" t="s">
        <v>121</v>
      </c>
      <c r="C9" t="s">
        <v>136</v>
      </c>
      <c r="D9" t="s">
        <v>166</v>
      </c>
      <c r="E9" t="s">
        <v>81</v>
      </c>
      <c r="F9" s="10">
        <v>5</v>
      </c>
      <c r="G9" s="10">
        <v>5.5</v>
      </c>
      <c r="H9" s="10">
        <v>5.3</v>
      </c>
      <c r="I9" s="10">
        <v>5.5</v>
      </c>
      <c r="J9" s="10">
        <v>5.5</v>
      </c>
      <c r="K9" s="10">
        <v>6</v>
      </c>
      <c r="L9" s="10">
        <v>5.2</v>
      </c>
      <c r="M9" s="10">
        <v>5.3</v>
      </c>
      <c r="N9" s="21">
        <f t="shared" si="0"/>
        <v>43.3</v>
      </c>
      <c r="O9" s="22">
        <f t="shared" si="1"/>
        <v>5.4124999999999996</v>
      </c>
      <c r="P9" s="10">
        <v>6.2</v>
      </c>
      <c r="Q9" s="11">
        <f t="shared" si="2"/>
        <v>5.6093749999999991</v>
      </c>
      <c r="R9" s="1"/>
      <c r="S9" s="10">
        <v>6.4</v>
      </c>
      <c r="T9" s="10">
        <v>8</v>
      </c>
      <c r="U9" s="10">
        <v>6.2</v>
      </c>
      <c r="V9" s="18">
        <f t="shared" si="3"/>
        <v>7.4200000000000008</v>
      </c>
      <c r="W9" s="18">
        <f t="shared" si="4"/>
        <v>6.5146875</v>
      </c>
      <c r="X9" s="2"/>
      <c r="Y9" s="10">
        <v>0</v>
      </c>
      <c r="Z9" s="10">
        <v>5</v>
      </c>
      <c r="AA9" s="10">
        <v>5</v>
      </c>
      <c r="AB9" s="10">
        <v>6</v>
      </c>
      <c r="AC9" s="10">
        <v>5.6</v>
      </c>
      <c r="AD9" s="10">
        <v>6</v>
      </c>
      <c r="AE9" s="10">
        <v>5</v>
      </c>
      <c r="AF9" s="10">
        <v>4.5</v>
      </c>
      <c r="AG9" s="21">
        <f t="shared" si="5"/>
        <v>37.1</v>
      </c>
      <c r="AH9" s="22">
        <f t="shared" si="6"/>
        <v>4.6375000000000002</v>
      </c>
      <c r="AI9" s="10">
        <v>6.4</v>
      </c>
      <c r="AJ9" s="11">
        <f t="shared" si="7"/>
        <v>5.078125</v>
      </c>
      <c r="AK9" s="1"/>
      <c r="AL9" s="10">
        <v>5.0999999999999996</v>
      </c>
      <c r="AM9" s="10">
        <v>8.1</v>
      </c>
      <c r="AN9" s="10">
        <v>5.9</v>
      </c>
      <c r="AO9" s="18">
        <f t="shared" si="8"/>
        <v>7.129999999999999</v>
      </c>
      <c r="AP9" s="18">
        <f t="shared" si="9"/>
        <v>6.1040624999999995</v>
      </c>
      <c r="AQ9" s="2"/>
      <c r="AR9" s="10"/>
      <c r="AS9" s="10"/>
      <c r="AT9" s="10"/>
      <c r="AU9" s="10"/>
      <c r="AV9" s="10"/>
      <c r="AW9" s="10"/>
      <c r="AX9" s="10"/>
      <c r="AY9" s="10"/>
      <c r="AZ9" s="21">
        <f t="shared" si="10"/>
        <v>0</v>
      </c>
      <c r="BA9" s="22">
        <f t="shared" si="11"/>
        <v>0</v>
      </c>
      <c r="BB9" s="10"/>
      <c r="BC9" s="11">
        <f t="shared" si="12"/>
        <v>0</v>
      </c>
      <c r="BD9" s="1"/>
      <c r="BE9" s="10"/>
      <c r="BF9" s="10"/>
      <c r="BG9" s="10"/>
      <c r="BH9" s="18">
        <f t="shared" si="13"/>
        <v>0</v>
      </c>
      <c r="BI9" s="18">
        <f t="shared" si="14"/>
        <v>0</v>
      </c>
      <c r="BJ9" s="2"/>
      <c r="BK9" s="18">
        <f t="shared" si="15"/>
        <v>6.5146875</v>
      </c>
      <c r="BL9" s="18">
        <f t="shared" si="16"/>
        <v>6.1040624999999995</v>
      </c>
      <c r="BM9" s="18"/>
      <c r="BN9" s="18">
        <f t="shared" si="17"/>
        <v>6.3093749999999993</v>
      </c>
      <c r="BO9">
        <v>3</v>
      </c>
    </row>
    <row r="10" spans="1:67" x14ac:dyDescent="0.25">
      <c r="A10">
        <v>85</v>
      </c>
      <c r="B10" t="s">
        <v>122</v>
      </c>
      <c r="C10" t="s">
        <v>89</v>
      </c>
      <c r="D10" t="s">
        <v>90</v>
      </c>
      <c r="E10" t="s">
        <v>91</v>
      </c>
      <c r="F10" s="48">
        <v>5.2</v>
      </c>
      <c r="G10" s="48">
        <v>6.3</v>
      </c>
      <c r="H10" s="48">
        <v>6</v>
      </c>
      <c r="I10" s="48">
        <v>6.2</v>
      </c>
      <c r="J10" s="48">
        <v>4.2</v>
      </c>
      <c r="K10" s="48">
        <v>4.2</v>
      </c>
      <c r="L10" s="48">
        <v>6.5</v>
      </c>
      <c r="M10" s="48">
        <v>6</v>
      </c>
      <c r="N10" s="21">
        <f t="shared" si="0"/>
        <v>44.6</v>
      </c>
      <c r="O10" s="22">
        <f t="shared" si="1"/>
        <v>5.5750000000000002</v>
      </c>
      <c r="P10" s="48">
        <v>5.7</v>
      </c>
      <c r="Q10" s="11">
        <f t="shared" si="2"/>
        <v>5.6062500000000002</v>
      </c>
      <c r="R10" s="49"/>
      <c r="S10" s="48">
        <v>6.2</v>
      </c>
      <c r="T10" s="48">
        <v>8.1</v>
      </c>
      <c r="U10" s="48">
        <v>6</v>
      </c>
      <c r="V10" s="18">
        <f t="shared" si="3"/>
        <v>7.4149999999999991</v>
      </c>
      <c r="W10" s="18">
        <f t="shared" si="4"/>
        <v>6.5106249999999992</v>
      </c>
      <c r="X10" s="51"/>
      <c r="Y10" s="48">
        <v>4.8</v>
      </c>
      <c r="Z10" s="48">
        <v>5.5</v>
      </c>
      <c r="AA10" s="48">
        <v>4.8</v>
      </c>
      <c r="AB10" s="48">
        <v>5.5</v>
      </c>
      <c r="AC10" s="48">
        <v>6</v>
      </c>
      <c r="AD10" s="48">
        <v>5.5</v>
      </c>
      <c r="AE10" s="48">
        <v>5.3</v>
      </c>
      <c r="AF10" s="48">
        <v>4.8</v>
      </c>
      <c r="AG10" s="21">
        <f t="shared" si="5"/>
        <v>42.199999999999996</v>
      </c>
      <c r="AH10" s="22">
        <f t="shared" si="6"/>
        <v>5.2749999999999995</v>
      </c>
      <c r="AI10" s="48">
        <v>5.8</v>
      </c>
      <c r="AJ10" s="11">
        <f t="shared" si="7"/>
        <v>5.40625</v>
      </c>
      <c r="AK10" s="49"/>
      <c r="AL10" s="48">
        <v>5</v>
      </c>
      <c r="AM10" s="48">
        <v>7.5</v>
      </c>
      <c r="AN10" s="48">
        <v>6</v>
      </c>
      <c r="AO10" s="18">
        <f t="shared" si="8"/>
        <v>6.7249999999999996</v>
      </c>
      <c r="AP10" s="18">
        <f t="shared" si="9"/>
        <v>6.0656249999999998</v>
      </c>
      <c r="AQ10" s="51"/>
      <c r="AR10" s="48"/>
      <c r="AS10" s="48"/>
      <c r="AT10" s="48"/>
      <c r="AU10" s="48"/>
      <c r="AV10" s="48"/>
      <c r="AW10" s="48"/>
      <c r="AX10" s="48"/>
      <c r="AY10" s="48"/>
      <c r="AZ10" s="21">
        <f t="shared" si="10"/>
        <v>0</v>
      </c>
      <c r="BA10" s="22">
        <f t="shared" si="11"/>
        <v>0</v>
      </c>
      <c r="BB10" s="48"/>
      <c r="BC10" s="11">
        <f t="shared" si="12"/>
        <v>0</v>
      </c>
      <c r="BD10" s="49"/>
      <c r="BE10" s="48"/>
      <c r="BF10" s="48"/>
      <c r="BG10" s="48"/>
      <c r="BH10" s="18">
        <f t="shared" si="13"/>
        <v>0</v>
      </c>
      <c r="BI10" s="18">
        <f t="shared" si="14"/>
        <v>0</v>
      </c>
      <c r="BJ10" s="51"/>
      <c r="BK10" s="18">
        <f t="shared" si="15"/>
        <v>6.5106249999999992</v>
      </c>
      <c r="BL10" s="18">
        <f t="shared" si="16"/>
        <v>6.0656249999999998</v>
      </c>
      <c r="BM10" s="18"/>
      <c r="BN10" s="18">
        <f t="shared" si="17"/>
        <v>6.2881249999999991</v>
      </c>
      <c r="BO10">
        <v>4</v>
      </c>
    </row>
    <row r="11" spans="1:67" x14ac:dyDescent="0.25">
      <c r="A11">
        <v>148</v>
      </c>
      <c r="B11" t="s">
        <v>176</v>
      </c>
      <c r="C11" t="s">
        <v>159</v>
      </c>
      <c r="D11" t="s">
        <v>165</v>
      </c>
      <c r="E11" t="s">
        <v>79</v>
      </c>
      <c r="F11" s="48">
        <v>4.9000000000000004</v>
      </c>
      <c r="G11" s="48">
        <v>5.3</v>
      </c>
      <c r="H11" s="48">
        <v>5.6</v>
      </c>
      <c r="I11" s="48">
        <v>5.7</v>
      </c>
      <c r="J11" s="48">
        <v>5.5</v>
      </c>
      <c r="K11" s="48">
        <v>5.5</v>
      </c>
      <c r="L11" s="48">
        <v>6.2</v>
      </c>
      <c r="M11" s="48">
        <v>5.7</v>
      </c>
      <c r="N11" s="21">
        <f t="shared" si="0"/>
        <v>44.400000000000006</v>
      </c>
      <c r="O11" s="22">
        <f t="shared" si="1"/>
        <v>5.5500000000000007</v>
      </c>
      <c r="P11" s="48">
        <v>6.3</v>
      </c>
      <c r="Q11" s="11">
        <f t="shared" si="2"/>
        <v>5.7375000000000007</v>
      </c>
      <c r="R11" s="49"/>
      <c r="S11" s="48">
        <v>5.6</v>
      </c>
      <c r="T11" s="48">
        <v>6.8</v>
      </c>
      <c r="U11" s="48">
        <v>6.2</v>
      </c>
      <c r="V11" s="18">
        <f t="shared" si="3"/>
        <v>6.44</v>
      </c>
      <c r="W11" s="18">
        <f t="shared" si="4"/>
        <v>6.088750000000001</v>
      </c>
      <c r="X11" s="51"/>
      <c r="Y11" s="48">
        <v>4</v>
      </c>
      <c r="Z11" s="48">
        <v>6</v>
      </c>
      <c r="AA11" s="48">
        <v>6</v>
      </c>
      <c r="AB11" s="48">
        <v>5.8</v>
      </c>
      <c r="AC11" s="48">
        <v>4.8</v>
      </c>
      <c r="AD11" s="48">
        <v>4.8</v>
      </c>
      <c r="AE11" s="48">
        <v>6</v>
      </c>
      <c r="AF11" s="48">
        <v>4.5</v>
      </c>
      <c r="AG11" s="21">
        <f t="shared" si="5"/>
        <v>41.900000000000006</v>
      </c>
      <c r="AH11" s="22">
        <f t="shared" si="6"/>
        <v>5.2375000000000007</v>
      </c>
      <c r="AI11" s="48">
        <v>6.9</v>
      </c>
      <c r="AJ11" s="11">
        <f t="shared" si="7"/>
        <v>5.6531250000000011</v>
      </c>
      <c r="AK11" s="49"/>
      <c r="AL11" s="48">
        <v>4.8</v>
      </c>
      <c r="AM11" s="48">
        <v>7.8</v>
      </c>
      <c r="AN11" s="48">
        <v>6.8</v>
      </c>
      <c r="AO11" s="18">
        <f t="shared" si="8"/>
        <v>6.95</v>
      </c>
      <c r="AP11" s="18">
        <f t="shared" si="9"/>
        <v>6.3015625000000011</v>
      </c>
      <c r="AQ11" s="51"/>
      <c r="AR11" s="48"/>
      <c r="AS11" s="48"/>
      <c r="AT11" s="48"/>
      <c r="AU11" s="48"/>
      <c r="AV11" s="48"/>
      <c r="AW11" s="48"/>
      <c r="AX11" s="48"/>
      <c r="AY11" s="48"/>
      <c r="AZ11" s="21">
        <f t="shared" si="10"/>
        <v>0</v>
      </c>
      <c r="BA11" s="22">
        <f t="shared" si="11"/>
        <v>0</v>
      </c>
      <c r="BB11" s="48"/>
      <c r="BC11" s="11">
        <f t="shared" si="12"/>
        <v>0</v>
      </c>
      <c r="BD11" s="49"/>
      <c r="BE11" s="48"/>
      <c r="BF11" s="48"/>
      <c r="BG11" s="48"/>
      <c r="BH11" s="18">
        <f t="shared" si="13"/>
        <v>0</v>
      </c>
      <c r="BI11" s="18">
        <f t="shared" si="14"/>
        <v>0</v>
      </c>
      <c r="BJ11" s="51"/>
      <c r="BK11" s="18">
        <f t="shared" si="15"/>
        <v>6.088750000000001</v>
      </c>
      <c r="BL11" s="18">
        <f t="shared" si="16"/>
        <v>6.3015625000000011</v>
      </c>
      <c r="BM11" s="18"/>
      <c r="BN11" s="18">
        <f t="shared" si="17"/>
        <v>6.195156250000001</v>
      </c>
      <c r="BO11">
        <v>5</v>
      </c>
    </row>
    <row r="12" spans="1:67" x14ac:dyDescent="0.25">
      <c r="A12">
        <v>99</v>
      </c>
      <c r="B12" t="s">
        <v>177</v>
      </c>
      <c r="C12" t="s">
        <v>160</v>
      </c>
      <c r="D12" t="s">
        <v>167</v>
      </c>
      <c r="E12" t="s">
        <v>171</v>
      </c>
      <c r="F12" s="48">
        <v>5.0999999999999996</v>
      </c>
      <c r="G12" s="48">
        <v>6.2</v>
      </c>
      <c r="H12" s="48">
        <v>5.7</v>
      </c>
      <c r="I12" s="48">
        <v>6.2</v>
      </c>
      <c r="J12" s="48">
        <v>6</v>
      </c>
      <c r="K12" s="48">
        <v>5.7</v>
      </c>
      <c r="L12" s="48">
        <v>4</v>
      </c>
      <c r="M12" s="48">
        <v>5.3</v>
      </c>
      <c r="N12" s="21">
        <f t="shared" si="0"/>
        <v>44.199999999999996</v>
      </c>
      <c r="O12" s="22">
        <f t="shared" si="1"/>
        <v>5.5249999999999995</v>
      </c>
      <c r="P12" s="48">
        <v>5.3</v>
      </c>
      <c r="Q12" s="11">
        <f t="shared" si="2"/>
        <v>5.46875</v>
      </c>
      <c r="R12" s="49"/>
      <c r="S12" s="48">
        <v>5.3</v>
      </c>
      <c r="T12" s="48">
        <v>7.5</v>
      </c>
      <c r="U12" s="48">
        <v>5</v>
      </c>
      <c r="V12" s="18">
        <f t="shared" si="3"/>
        <v>6.7</v>
      </c>
      <c r="W12" s="18">
        <f t="shared" si="4"/>
        <v>6.0843749999999996</v>
      </c>
      <c r="X12" s="51"/>
      <c r="Y12" s="48">
        <v>4</v>
      </c>
      <c r="Z12" s="48">
        <v>6.5</v>
      </c>
      <c r="AA12" s="48">
        <v>6</v>
      </c>
      <c r="AB12" s="48">
        <v>5.5</v>
      </c>
      <c r="AC12" s="48">
        <v>5.8</v>
      </c>
      <c r="AD12" s="48">
        <v>5</v>
      </c>
      <c r="AE12" s="48">
        <v>3.5</v>
      </c>
      <c r="AF12" s="48">
        <v>4.8</v>
      </c>
      <c r="AG12" s="21">
        <f t="shared" si="5"/>
        <v>41.099999999999994</v>
      </c>
      <c r="AH12" s="22">
        <f t="shared" si="6"/>
        <v>5.1374999999999993</v>
      </c>
      <c r="AI12" s="48">
        <v>6.1</v>
      </c>
      <c r="AJ12" s="11">
        <f t="shared" si="7"/>
        <v>5.3781249999999989</v>
      </c>
      <c r="AK12" s="49"/>
      <c r="AL12" s="48">
        <v>5.3</v>
      </c>
      <c r="AM12" s="48">
        <v>7.8</v>
      </c>
      <c r="AN12" s="48">
        <v>6.4</v>
      </c>
      <c r="AO12" s="18">
        <f t="shared" si="8"/>
        <v>7.0350000000000001</v>
      </c>
      <c r="AP12" s="18">
        <f t="shared" si="9"/>
        <v>6.2065624999999995</v>
      </c>
      <c r="AQ12" s="51"/>
      <c r="AR12" s="48"/>
      <c r="AS12" s="48"/>
      <c r="AT12" s="48"/>
      <c r="AU12" s="48"/>
      <c r="AV12" s="48"/>
      <c r="AW12" s="48"/>
      <c r="AX12" s="48"/>
      <c r="AY12" s="48"/>
      <c r="AZ12" s="21">
        <f t="shared" si="10"/>
        <v>0</v>
      </c>
      <c r="BA12" s="22">
        <f t="shared" si="11"/>
        <v>0</v>
      </c>
      <c r="BB12" s="48"/>
      <c r="BC12" s="11">
        <f t="shared" si="12"/>
        <v>0</v>
      </c>
      <c r="BD12" s="49"/>
      <c r="BE12" s="48"/>
      <c r="BF12" s="48"/>
      <c r="BG12" s="48"/>
      <c r="BH12" s="18">
        <f t="shared" si="13"/>
        <v>0</v>
      </c>
      <c r="BI12" s="18">
        <f t="shared" si="14"/>
        <v>0</v>
      </c>
      <c r="BJ12" s="51"/>
      <c r="BK12" s="18">
        <f t="shared" si="15"/>
        <v>6.0843749999999996</v>
      </c>
      <c r="BL12" s="18">
        <f t="shared" si="16"/>
        <v>6.2065624999999995</v>
      </c>
      <c r="BM12" s="18"/>
      <c r="BN12" s="18">
        <f t="shared" si="17"/>
        <v>6.1454687499999991</v>
      </c>
      <c r="BO12">
        <v>6</v>
      </c>
    </row>
    <row r="13" spans="1:67" x14ac:dyDescent="0.25">
      <c r="A13">
        <v>78</v>
      </c>
      <c r="B13" t="s">
        <v>135</v>
      </c>
      <c r="C13" t="s">
        <v>161</v>
      </c>
      <c r="D13" t="s">
        <v>168</v>
      </c>
      <c r="E13" t="s">
        <v>81</v>
      </c>
      <c r="F13" s="48">
        <v>4.9000000000000004</v>
      </c>
      <c r="G13" s="48">
        <v>5.5</v>
      </c>
      <c r="H13" s="48">
        <v>3.7</v>
      </c>
      <c r="I13" s="48">
        <v>5.3</v>
      </c>
      <c r="J13" s="48">
        <v>5.5</v>
      </c>
      <c r="K13" s="48">
        <v>5.5</v>
      </c>
      <c r="L13" s="48">
        <v>5</v>
      </c>
      <c r="M13" s="48">
        <v>5.7</v>
      </c>
      <c r="N13" s="21">
        <f t="shared" si="0"/>
        <v>41.100000000000009</v>
      </c>
      <c r="O13" s="22">
        <f t="shared" si="1"/>
        <v>5.1375000000000011</v>
      </c>
      <c r="P13" s="48">
        <v>5.7</v>
      </c>
      <c r="Q13" s="11">
        <f t="shared" si="2"/>
        <v>5.2781250000000011</v>
      </c>
      <c r="R13" s="49"/>
      <c r="S13" s="48">
        <v>5.2</v>
      </c>
      <c r="T13" s="48">
        <v>7</v>
      </c>
      <c r="U13" s="48">
        <v>5.7</v>
      </c>
      <c r="V13" s="18">
        <f t="shared" si="3"/>
        <v>6.42</v>
      </c>
      <c r="W13" s="18">
        <f t="shared" si="4"/>
        <v>5.8490625000000005</v>
      </c>
      <c r="X13" s="51"/>
      <c r="Y13" s="48">
        <v>4.9000000000000004</v>
      </c>
      <c r="Z13" s="48">
        <v>6.5</v>
      </c>
      <c r="AA13" s="48">
        <v>5.5</v>
      </c>
      <c r="AB13" s="48">
        <v>6</v>
      </c>
      <c r="AC13" s="48">
        <v>6</v>
      </c>
      <c r="AD13" s="48">
        <v>5.5</v>
      </c>
      <c r="AE13" s="48">
        <v>6</v>
      </c>
      <c r="AF13" s="48">
        <v>5</v>
      </c>
      <c r="AG13" s="21">
        <f t="shared" si="5"/>
        <v>45.4</v>
      </c>
      <c r="AH13" s="22">
        <f t="shared" si="6"/>
        <v>5.6749999999999998</v>
      </c>
      <c r="AI13" s="48">
        <v>6.8</v>
      </c>
      <c r="AJ13" s="11">
        <f t="shared" si="7"/>
        <v>5.9562499999999998</v>
      </c>
      <c r="AK13" s="49"/>
      <c r="AL13" s="48">
        <v>4.9000000000000004</v>
      </c>
      <c r="AM13" s="48">
        <v>6.8</v>
      </c>
      <c r="AN13" s="48">
        <v>5.6</v>
      </c>
      <c r="AO13" s="18">
        <f t="shared" si="8"/>
        <v>6.2049999999999992</v>
      </c>
      <c r="AP13" s="18">
        <f t="shared" si="9"/>
        <v>6.0806249999999995</v>
      </c>
      <c r="AQ13" s="51"/>
      <c r="AR13" s="48"/>
      <c r="AS13" s="48"/>
      <c r="AT13" s="48"/>
      <c r="AU13" s="48"/>
      <c r="AV13" s="48"/>
      <c r="AW13" s="48"/>
      <c r="AX13" s="48"/>
      <c r="AY13" s="48"/>
      <c r="AZ13" s="21">
        <f t="shared" si="10"/>
        <v>0</v>
      </c>
      <c r="BA13" s="22">
        <f t="shared" si="11"/>
        <v>0</v>
      </c>
      <c r="BB13" s="48"/>
      <c r="BC13" s="11">
        <f t="shared" si="12"/>
        <v>0</v>
      </c>
      <c r="BD13" s="49"/>
      <c r="BE13" s="48"/>
      <c r="BF13" s="48"/>
      <c r="BG13" s="48"/>
      <c r="BH13" s="18">
        <f t="shared" si="13"/>
        <v>0</v>
      </c>
      <c r="BI13" s="18">
        <f t="shared" si="14"/>
        <v>0</v>
      </c>
      <c r="BJ13" s="51"/>
      <c r="BK13" s="18">
        <f t="shared" si="15"/>
        <v>5.8490625000000005</v>
      </c>
      <c r="BL13" s="18">
        <f t="shared" si="16"/>
        <v>6.0806249999999995</v>
      </c>
      <c r="BM13" s="18"/>
      <c r="BN13" s="18">
        <f t="shared" si="17"/>
        <v>5.96484375</v>
      </c>
    </row>
    <row r="14" spans="1:67" x14ac:dyDescent="0.25">
      <c r="A14">
        <v>113</v>
      </c>
      <c r="B14" t="s">
        <v>174</v>
      </c>
      <c r="C14" t="s">
        <v>158</v>
      </c>
      <c r="D14" t="s">
        <v>164</v>
      </c>
      <c r="E14" t="s">
        <v>170</v>
      </c>
      <c r="F14" s="10">
        <v>1</v>
      </c>
      <c r="G14" s="10">
        <v>6</v>
      </c>
      <c r="H14" s="10">
        <v>5.7</v>
      </c>
      <c r="I14" s="10">
        <v>6</v>
      </c>
      <c r="J14" s="10">
        <v>5</v>
      </c>
      <c r="K14" s="10">
        <v>6</v>
      </c>
      <c r="L14" s="10">
        <v>5</v>
      </c>
      <c r="M14" s="10">
        <v>5.2</v>
      </c>
      <c r="N14" s="21">
        <f t="shared" si="0"/>
        <v>39.900000000000006</v>
      </c>
      <c r="O14" s="22">
        <f t="shared" si="1"/>
        <v>4.9875000000000007</v>
      </c>
      <c r="P14" s="10">
        <v>6</v>
      </c>
      <c r="Q14" s="11">
        <f t="shared" si="2"/>
        <v>5.2406250000000005</v>
      </c>
      <c r="R14" s="1"/>
      <c r="S14" s="10">
        <v>5</v>
      </c>
      <c r="T14" s="10">
        <v>7.6</v>
      </c>
      <c r="U14" s="10">
        <v>6</v>
      </c>
      <c r="V14" s="18">
        <f t="shared" si="3"/>
        <v>6.7899999999999991</v>
      </c>
      <c r="W14" s="18">
        <f t="shared" si="4"/>
        <v>6.0153125000000003</v>
      </c>
      <c r="X14" s="2"/>
      <c r="Y14" s="10">
        <v>1.5</v>
      </c>
      <c r="Z14" s="10">
        <v>4.5</v>
      </c>
      <c r="AA14" s="10">
        <v>6</v>
      </c>
      <c r="AB14" s="10">
        <v>5</v>
      </c>
      <c r="AC14" s="10">
        <v>4.5</v>
      </c>
      <c r="AD14" s="10">
        <v>4.5</v>
      </c>
      <c r="AE14" s="10">
        <v>5</v>
      </c>
      <c r="AF14" s="10">
        <v>4.5</v>
      </c>
      <c r="AG14" s="21">
        <f t="shared" si="5"/>
        <v>35.5</v>
      </c>
      <c r="AH14" s="22">
        <f t="shared" si="6"/>
        <v>4.4375</v>
      </c>
      <c r="AI14" s="10">
        <v>5.7</v>
      </c>
      <c r="AJ14" s="11">
        <f t="shared" si="7"/>
        <v>4.7531249999999998</v>
      </c>
      <c r="AK14" s="1"/>
      <c r="AL14" s="10">
        <v>4.5999999999999996</v>
      </c>
      <c r="AM14" s="10">
        <v>7.5</v>
      </c>
      <c r="AN14" s="10">
        <v>5.4</v>
      </c>
      <c r="AO14" s="18">
        <f t="shared" si="8"/>
        <v>6.5650000000000004</v>
      </c>
      <c r="AP14" s="18">
        <f t="shared" si="9"/>
        <v>5.6590625000000001</v>
      </c>
      <c r="AQ14" s="2"/>
      <c r="AR14" s="10"/>
      <c r="AS14" s="10"/>
      <c r="AT14" s="10"/>
      <c r="AU14" s="10"/>
      <c r="AV14" s="10"/>
      <c r="AW14" s="10"/>
      <c r="AX14" s="10"/>
      <c r="AY14" s="10"/>
      <c r="AZ14" s="21">
        <f t="shared" si="10"/>
        <v>0</v>
      </c>
      <c r="BA14" s="22">
        <f t="shared" si="11"/>
        <v>0</v>
      </c>
      <c r="BB14" s="10"/>
      <c r="BC14" s="11">
        <f t="shared" si="12"/>
        <v>0</v>
      </c>
      <c r="BD14" s="1"/>
      <c r="BE14" s="10"/>
      <c r="BF14" s="10"/>
      <c r="BG14" s="10"/>
      <c r="BH14" s="18">
        <f t="shared" si="13"/>
        <v>0</v>
      </c>
      <c r="BI14" s="18">
        <f t="shared" si="14"/>
        <v>0</v>
      </c>
      <c r="BJ14" s="2"/>
      <c r="BK14" s="18">
        <f t="shared" si="15"/>
        <v>6.0153125000000003</v>
      </c>
      <c r="BL14" s="18">
        <f t="shared" si="16"/>
        <v>5.6590625000000001</v>
      </c>
      <c r="BM14" s="18"/>
      <c r="BN14" s="18">
        <f t="shared" si="17"/>
        <v>5.8371875000000006</v>
      </c>
    </row>
    <row r="15" spans="1:67" x14ac:dyDescent="0.25">
      <c r="A15">
        <v>122</v>
      </c>
      <c r="B15" t="s">
        <v>175</v>
      </c>
      <c r="C15" t="s">
        <v>158</v>
      </c>
      <c r="D15" t="s">
        <v>164</v>
      </c>
      <c r="E15" t="s">
        <v>170</v>
      </c>
      <c r="F15" s="10">
        <v>4.7</v>
      </c>
      <c r="G15" s="10">
        <v>5.3</v>
      </c>
      <c r="H15" s="10">
        <v>5.2</v>
      </c>
      <c r="I15" s="10">
        <v>5</v>
      </c>
      <c r="J15" s="10">
        <v>5</v>
      </c>
      <c r="K15" s="10">
        <v>5</v>
      </c>
      <c r="L15" s="10">
        <v>5.2</v>
      </c>
      <c r="M15" s="10">
        <v>5</v>
      </c>
      <c r="N15" s="21">
        <f t="shared" si="0"/>
        <v>40.4</v>
      </c>
      <c r="O15" s="22">
        <f t="shared" si="1"/>
        <v>5.05</v>
      </c>
      <c r="P15" s="10">
        <v>6</v>
      </c>
      <c r="Q15" s="11">
        <f t="shared" si="2"/>
        <v>5.2874999999999996</v>
      </c>
      <c r="R15" s="1"/>
      <c r="S15" s="10">
        <v>5</v>
      </c>
      <c r="T15" s="10">
        <v>5.6</v>
      </c>
      <c r="U15" s="10">
        <v>6</v>
      </c>
      <c r="V15" s="18">
        <f t="shared" si="3"/>
        <v>5.49</v>
      </c>
      <c r="W15" s="18">
        <f t="shared" si="4"/>
        <v>5.3887499999999999</v>
      </c>
      <c r="X15" s="2"/>
      <c r="Y15" s="10">
        <v>4</v>
      </c>
      <c r="Z15" s="10">
        <v>5</v>
      </c>
      <c r="AA15" s="10">
        <v>5</v>
      </c>
      <c r="AB15" s="10">
        <v>4.5</v>
      </c>
      <c r="AC15" s="10">
        <v>4.5</v>
      </c>
      <c r="AD15" s="10">
        <v>4.5</v>
      </c>
      <c r="AE15" s="10">
        <v>4.5</v>
      </c>
      <c r="AF15" s="10">
        <v>4.5</v>
      </c>
      <c r="AG15" s="21">
        <f t="shared" si="5"/>
        <v>36.5</v>
      </c>
      <c r="AH15" s="22">
        <f t="shared" si="6"/>
        <v>4.5625</v>
      </c>
      <c r="AI15" s="10">
        <v>5.7</v>
      </c>
      <c r="AJ15" s="11">
        <f t="shared" si="7"/>
        <v>4.8468749999999998</v>
      </c>
      <c r="AK15" s="1"/>
      <c r="AL15" s="10">
        <v>4.9000000000000004</v>
      </c>
      <c r="AM15" s="10">
        <v>7.8</v>
      </c>
      <c r="AN15" s="10">
        <v>5.4</v>
      </c>
      <c r="AO15" s="18">
        <f t="shared" si="8"/>
        <v>6.835</v>
      </c>
      <c r="AP15" s="18">
        <f t="shared" si="9"/>
        <v>5.8409374999999999</v>
      </c>
      <c r="AQ15" s="2"/>
      <c r="AR15" s="10"/>
      <c r="AS15" s="10"/>
      <c r="AT15" s="10"/>
      <c r="AU15" s="10"/>
      <c r="AV15" s="10"/>
      <c r="AW15" s="10"/>
      <c r="AX15" s="10"/>
      <c r="AY15" s="10"/>
      <c r="AZ15" s="21">
        <f t="shared" si="10"/>
        <v>0</v>
      </c>
      <c r="BA15" s="22">
        <f t="shared" si="11"/>
        <v>0</v>
      </c>
      <c r="BB15" s="10"/>
      <c r="BC15" s="11">
        <f t="shared" si="12"/>
        <v>0</v>
      </c>
      <c r="BD15" s="1"/>
      <c r="BE15" s="10"/>
      <c r="BF15" s="10"/>
      <c r="BG15" s="10"/>
      <c r="BH15" s="18">
        <f t="shared" si="13"/>
        <v>0</v>
      </c>
      <c r="BI15" s="18">
        <f t="shared" si="14"/>
        <v>0</v>
      </c>
      <c r="BJ15" s="2"/>
      <c r="BK15" s="18">
        <f t="shared" si="15"/>
        <v>5.3887499999999999</v>
      </c>
      <c r="BL15" s="18">
        <f t="shared" si="16"/>
        <v>5.8409374999999999</v>
      </c>
      <c r="BM15" s="18"/>
      <c r="BN15" s="18">
        <f t="shared" si="17"/>
        <v>5.6148437500000004</v>
      </c>
    </row>
    <row r="16" spans="1:67" x14ac:dyDescent="0.25">
      <c r="A16">
        <v>132</v>
      </c>
      <c r="B16" t="s">
        <v>103</v>
      </c>
      <c r="C16" t="s">
        <v>72</v>
      </c>
      <c r="D16" t="s">
        <v>86</v>
      </c>
      <c r="E16" t="s">
        <v>180</v>
      </c>
      <c r="F16" s="10">
        <v>2</v>
      </c>
      <c r="G16" s="10">
        <v>4.7</v>
      </c>
      <c r="H16" s="10">
        <v>4.7</v>
      </c>
      <c r="I16" s="10">
        <v>4.5</v>
      </c>
      <c r="J16" s="10">
        <v>3.7</v>
      </c>
      <c r="K16" s="10">
        <v>3</v>
      </c>
      <c r="L16" s="10">
        <v>5.2</v>
      </c>
      <c r="M16" s="10">
        <v>3</v>
      </c>
      <c r="N16" s="21">
        <f t="shared" si="0"/>
        <v>30.8</v>
      </c>
      <c r="O16" s="22">
        <f t="shared" si="1"/>
        <v>3.85</v>
      </c>
      <c r="P16" s="10">
        <v>6.7</v>
      </c>
      <c r="Q16" s="11">
        <f t="shared" si="2"/>
        <v>4.5625</v>
      </c>
      <c r="R16" s="1"/>
      <c r="S16" s="10">
        <v>5</v>
      </c>
      <c r="T16" s="10">
        <v>6.6</v>
      </c>
      <c r="U16" s="10">
        <v>6.5</v>
      </c>
      <c r="V16" s="18">
        <f t="shared" si="3"/>
        <v>6.19</v>
      </c>
      <c r="W16" s="18">
        <f t="shared" si="4"/>
        <v>5.3762500000000006</v>
      </c>
      <c r="X16" s="2"/>
      <c r="Y16" s="10">
        <v>3.5</v>
      </c>
      <c r="Z16" s="10">
        <v>5.5</v>
      </c>
      <c r="AA16" s="10">
        <v>5</v>
      </c>
      <c r="AB16" s="10">
        <v>5.5</v>
      </c>
      <c r="AC16" s="10">
        <v>5</v>
      </c>
      <c r="AD16" s="10">
        <v>4.8</v>
      </c>
      <c r="AE16" s="10">
        <v>5.3</v>
      </c>
      <c r="AF16" s="10">
        <v>3</v>
      </c>
      <c r="AG16" s="21">
        <f t="shared" si="5"/>
        <v>37.6</v>
      </c>
      <c r="AH16" s="22">
        <f t="shared" si="6"/>
        <v>4.7</v>
      </c>
      <c r="AI16" s="10">
        <v>6.7</v>
      </c>
      <c r="AJ16" s="11">
        <f t="shared" si="7"/>
        <v>5.2</v>
      </c>
      <c r="AK16" s="1"/>
      <c r="AL16" s="10">
        <v>4.0999999999999996</v>
      </c>
      <c r="AM16" s="10">
        <v>7</v>
      </c>
      <c r="AN16" s="10">
        <v>6.4</v>
      </c>
      <c r="AO16" s="18">
        <f t="shared" si="8"/>
        <v>6.2149999999999999</v>
      </c>
      <c r="AP16" s="18">
        <f t="shared" si="9"/>
        <v>5.7074999999999996</v>
      </c>
      <c r="AQ16" s="2"/>
      <c r="AR16" s="10"/>
      <c r="AS16" s="10"/>
      <c r="AT16" s="10"/>
      <c r="AU16" s="10"/>
      <c r="AV16" s="10"/>
      <c r="AW16" s="10"/>
      <c r="AX16" s="10"/>
      <c r="AY16" s="10"/>
      <c r="AZ16" s="21">
        <f t="shared" si="10"/>
        <v>0</v>
      </c>
      <c r="BA16" s="22">
        <f t="shared" si="11"/>
        <v>0</v>
      </c>
      <c r="BB16" s="10"/>
      <c r="BC16" s="11">
        <f t="shared" si="12"/>
        <v>0</v>
      </c>
      <c r="BD16" s="1"/>
      <c r="BE16" s="10"/>
      <c r="BF16" s="10"/>
      <c r="BG16" s="10"/>
      <c r="BH16" s="18">
        <f t="shared" si="13"/>
        <v>0</v>
      </c>
      <c r="BI16" s="18">
        <f t="shared" si="14"/>
        <v>0</v>
      </c>
      <c r="BJ16" s="2"/>
      <c r="BK16" s="18">
        <f t="shared" si="15"/>
        <v>5.3762500000000006</v>
      </c>
      <c r="BL16" s="18">
        <f t="shared" si="16"/>
        <v>5.7074999999999996</v>
      </c>
      <c r="BM16" s="18"/>
      <c r="BN16" s="18">
        <f t="shared" si="17"/>
        <v>5.5418750000000001</v>
      </c>
    </row>
    <row r="17" spans="1:66" x14ac:dyDescent="0.25">
      <c r="A17">
        <v>104</v>
      </c>
      <c r="B17" t="s">
        <v>178</v>
      </c>
      <c r="C17" t="s">
        <v>160</v>
      </c>
      <c r="D17" t="s">
        <v>167</v>
      </c>
      <c r="E17" t="s">
        <v>171</v>
      </c>
      <c r="F17" s="48">
        <v>4.9000000000000004</v>
      </c>
      <c r="G17" s="48">
        <v>6.2</v>
      </c>
      <c r="H17" s="48">
        <v>4.5</v>
      </c>
      <c r="I17" s="48">
        <v>2.5</v>
      </c>
      <c r="J17" s="48">
        <v>6</v>
      </c>
      <c r="K17" s="48">
        <v>6</v>
      </c>
      <c r="L17" s="48">
        <v>5.8</v>
      </c>
      <c r="M17" s="48">
        <v>5.5</v>
      </c>
      <c r="N17" s="21">
        <f t="shared" si="0"/>
        <v>41.4</v>
      </c>
      <c r="O17" s="22">
        <f t="shared" si="1"/>
        <v>5.1749999999999998</v>
      </c>
      <c r="P17" s="48">
        <v>5.3</v>
      </c>
      <c r="Q17" s="11">
        <f t="shared" si="2"/>
        <v>5.2062499999999998</v>
      </c>
      <c r="R17" s="49"/>
      <c r="S17" s="48">
        <v>5</v>
      </c>
      <c r="T17" s="48">
        <v>5.8</v>
      </c>
      <c r="U17" s="48">
        <v>5</v>
      </c>
      <c r="V17" s="18">
        <f t="shared" si="3"/>
        <v>5.52</v>
      </c>
      <c r="W17" s="18">
        <f t="shared" si="4"/>
        <v>5.3631250000000001</v>
      </c>
      <c r="X17" s="51"/>
      <c r="Y17" s="48">
        <v>3.5</v>
      </c>
      <c r="Z17" s="48">
        <v>6.5</v>
      </c>
      <c r="AA17" s="48">
        <v>5.5</v>
      </c>
      <c r="AB17" s="48">
        <v>3.5</v>
      </c>
      <c r="AC17" s="48">
        <v>5.5</v>
      </c>
      <c r="AD17" s="48">
        <v>5.5</v>
      </c>
      <c r="AE17" s="48">
        <v>6.8</v>
      </c>
      <c r="AF17" s="48">
        <v>4</v>
      </c>
      <c r="AG17" s="21">
        <f t="shared" si="5"/>
        <v>40.799999999999997</v>
      </c>
      <c r="AH17" s="22">
        <f t="shared" si="6"/>
        <v>5.0999999999999996</v>
      </c>
      <c r="AI17" s="48">
        <v>6.1</v>
      </c>
      <c r="AJ17" s="11">
        <f t="shared" si="7"/>
        <v>5.35</v>
      </c>
      <c r="AK17" s="49"/>
      <c r="AL17" s="48">
        <v>4</v>
      </c>
      <c r="AM17" s="48">
        <v>6.5</v>
      </c>
      <c r="AN17" s="48">
        <v>6.4</v>
      </c>
      <c r="AO17" s="18">
        <f t="shared" si="8"/>
        <v>5.8650000000000002</v>
      </c>
      <c r="AP17" s="18">
        <f t="shared" si="9"/>
        <v>5.6074999999999999</v>
      </c>
      <c r="AQ17" s="51"/>
      <c r="AR17" s="48"/>
      <c r="AS17" s="48"/>
      <c r="AT17" s="48"/>
      <c r="AU17" s="48"/>
      <c r="AV17" s="48"/>
      <c r="AW17" s="48"/>
      <c r="AX17" s="48"/>
      <c r="AY17" s="48"/>
      <c r="AZ17" s="21">
        <f t="shared" si="10"/>
        <v>0</v>
      </c>
      <c r="BA17" s="22">
        <f t="shared" si="11"/>
        <v>0</v>
      </c>
      <c r="BB17" s="48"/>
      <c r="BC17" s="11">
        <f t="shared" si="12"/>
        <v>0</v>
      </c>
      <c r="BD17" s="49"/>
      <c r="BE17" s="48"/>
      <c r="BF17" s="48"/>
      <c r="BG17" s="48"/>
      <c r="BH17" s="18">
        <f t="shared" si="13"/>
        <v>0</v>
      </c>
      <c r="BI17" s="18">
        <f t="shared" si="14"/>
        <v>0</v>
      </c>
      <c r="BJ17" s="51"/>
      <c r="BK17" s="18">
        <f t="shared" si="15"/>
        <v>5.3631250000000001</v>
      </c>
      <c r="BL17" s="18">
        <f t="shared" si="16"/>
        <v>5.6074999999999999</v>
      </c>
      <c r="BM17" s="18"/>
      <c r="BN17" s="18">
        <f t="shared" si="17"/>
        <v>5.4853125</v>
      </c>
    </row>
    <row r="18" spans="1:66" x14ac:dyDescent="0.25">
      <c r="V18" s="18"/>
    </row>
  </sheetData>
  <sortState ref="A7:BN17">
    <sortCondition descending="1" ref="BN7:BN17"/>
  </sortState>
  <mergeCells count="10">
    <mergeCell ref="BE4:BH4"/>
    <mergeCell ref="BK4:BM4"/>
    <mergeCell ref="H1:M1"/>
    <mergeCell ref="AA1:AH1"/>
    <mergeCell ref="AT1:BA1"/>
    <mergeCell ref="F4:Q4"/>
    <mergeCell ref="S4:V4"/>
    <mergeCell ref="Y4:AJ4"/>
    <mergeCell ref="AL4:AO4"/>
    <mergeCell ref="AR4:BC4"/>
  </mergeCells>
  <pageMargins left="0.75" right="0.75" top="1" bottom="1" header="0.5" footer="0.5"/>
  <pageSetup paperSize="9" orientation="landscape" horizontalDpi="4294967293" verticalDpi="300" r:id="rId1"/>
  <headerFooter alignWithMargins="0">
    <oddFooter>&amp;L&amp;A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workbookViewId="0">
      <selection activeCell="I17" sqref="I17"/>
    </sheetView>
  </sheetViews>
  <sheetFormatPr defaultRowHeight="13.2" x14ac:dyDescent="0.25"/>
  <cols>
    <col min="1" max="1" width="5.5546875" customWidth="1"/>
    <col min="2" max="2" width="15.6640625" customWidth="1"/>
    <col min="3" max="3" width="23.5546875" customWidth="1"/>
    <col min="4" max="4" width="14.6640625" customWidth="1"/>
    <col min="5" max="5" width="17.5546875" customWidth="1"/>
    <col min="6" max="8" width="5.6640625" customWidth="1"/>
    <col min="9" max="9" width="6.6640625" customWidth="1"/>
    <col min="10" max="10" width="3.109375" customWidth="1"/>
    <col min="11" max="13" width="5.6640625" customWidth="1"/>
    <col min="14" max="14" width="6.6640625" customWidth="1"/>
    <col min="15" max="15" width="3.109375" customWidth="1"/>
    <col min="16" max="18" width="5.6640625" customWidth="1"/>
    <col min="19" max="19" width="6.6640625" customWidth="1"/>
    <col min="20" max="20" width="3.109375" customWidth="1"/>
    <col min="21" max="24" width="8.6640625" customWidth="1"/>
    <col min="25" max="25" width="11.44140625" customWidth="1"/>
  </cols>
  <sheetData>
    <row r="1" spans="1:25" x14ac:dyDescent="0.25">
      <c r="A1" t="s">
        <v>132</v>
      </c>
      <c r="D1" t="s">
        <v>0</v>
      </c>
      <c r="E1" s="23" t="s">
        <v>129</v>
      </c>
      <c r="F1" t="s">
        <v>0</v>
      </c>
      <c r="H1" t="str">
        <f>E1</f>
        <v>Robyn Bruderer</v>
      </c>
      <c r="I1" s="33"/>
      <c r="J1" s="2"/>
      <c r="K1" t="s">
        <v>1</v>
      </c>
      <c r="M1" t="str">
        <f>E2</f>
        <v>Krystle Lander</v>
      </c>
      <c r="N1" s="33"/>
      <c r="O1" s="3"/>
      <c r="P1" t="s">
        <v>2</v>
      </c>
      <c r="R1">
        <f>E3</f>
        <v>0</v>
      </c>
      <c r="S1" s="33">
        <f>E3</f>
        <v>0</v>
      </c>
      <c r="T1" s="2"/>
      <c r="Y1" s="4">
        <f ca="1">NOW()</f>
        <v>42607.573470833333</v>
      </c>
    </row>
    <row r="2" spans="1:25" x14ac:dyDescent="0.25">
      <c r="A2" s="5" t="s">
        <v>132</v>
      </c>
      <c r="D2" t="s">
        <v>1</v>
      </c>
      <c r="E2" s="23" t="s">
        <v>130</v>
      </c>
      <c r="J2" s="2"/>
      <c r="O2" s="3"/>
      <c r="T2" s="2"/>
      <c r="Y2" s="6">
        <f ca="1">NOW()</f>
        <v>42607.573470833333</v>
      </c>
    </row>
    <row r="3" spans="1:25" x14ac:dyDescent="0.25">
      <c r="A3" t="s">
        <v>71</v>
      </c>
      <c r="C3" s="23" t="s">
        <v>202</v>
      </c>
      <c r="D3" t="s">
        <v>2</v>
      </c>
      <c r="J3" s="2"/>
      <c r="O3" s="3"/>
      <c r="T3" s="2"/>
    </row>
    <row r="4" spans="1:25" x14ac:dyDescent="0.25">
      <c r="F4" s="32"/>
      <c r="G4" s="32"/>
      <c r="H4" s="32"/>
      <c r="I4" s="32" t="s">
        <v>7</v>
      </c>
      <c r="J4" s="2"/>
      <c r="K4" s="32"/>
      <c r="L4" s="32"/>
      <c r="M4" s="32"/>
      <c r="N4" s="32" t="s">
        <v>7</v>
      </c>
      <c r="O4" s="2"/>
      <c r="P4" s="32"/>
      <c r="Q4" s="32"/>
      <c r="R4" s="32"/>
      <c r="S4" s="32" t="s">
        <v>7</v>
      </c>
      <c r="T4" s="2"/>
      <c r="U4" s="70" t="s">
        <v>45</v>
      </c>
      <c r="V4" s="70"/>
      <c r="W4" s="70"/>
      <c r="X4" s="32" t="s">
        <v>49</v>
      </c>
    </row>
    <row r="5" spans="1:25" s="32" customFormat="1" x14ac:dyDescent="0.25">
      <c r="A5" s="32" t="s">
        <v>8</v>
      </c>
      <c r="B5" s="32" t="s">
        <v>9</v>
      </c>
      <c r="C5" s="32" t="s">
        <v>10</v>
      </c>
      <c r="D5" s="32" t="s">
        <v>11</v>
      </c>
      <c r="E5" s="32" t="s">
        <v>12</v>
      </c>
      <c r="F5" s="32" t="s">
        <v>24</v>
      </c>
      <c r="G5" s="32" t="s">
        <v>54</v>
      </c>
      <c r="H5" s="32" t="s">
        <v>10</v>
      </c>
      <c r="I5" s="32" t="s">
        <v>27</v>
      </c>
      <c r="J5" s="9"/>
      <c r="K5" s="32" t="s">
        <v>24</v>
      </c>
      <c r="L5" s="32" t="s">
        <v>54</v>
      </c>
      <c r="M5" s="32" t="s">
        <v>10</v>
      </c>
      <c r="N5" s="32" t="s">
        <v>27</v>
      </c>
      <c r="O5" s="9"/>
      <c r="P5" s="32" t="s">
        <v>24</v>
      </c>
      <c r="Q5" s="32" t="s">
        <v>54</v>
      </c>
      <c r="R5" s="32" t="s">
        <v>10</v>
      </c>
      <c r="S5" s="32" t="s">
        <v>27</v>
      </c>
      <c r="T5" s="9"/>
      <c r="U5" s="32" t="s">
        <v>28</v>
      </c>
      <c r="V5" s="32" t="s">
        <v>29</v>
      </c>
      <c r="W5" s="32" t="s">
        <v>30</v>
      </c>
      <c r="X5" s="32" t="s">
        <v>23</v>
      </c>
      <c r="Y5" s="32" t="s">
        <v>32</v>
      </c>
    </row>
    <row r="6" spans="1:25" x14ac:dyDescent="0.25">
      <c r="J6" s="2"/>
      <c r="O6" s="2"/>
      <c r="T6" s="2"/>
    </row>
    <row r="7" spans="1:25" x14ac:dyDescent="0.25">
      <c r="A7">
        <v>114</v>
      </c>
      <c r="B7" t="s">
        <v>156</v>
      </c>
      <c r="C7" s="1"/>
      <c r="D7" s="1"/>
      <c r="E7" t="s">
        <v>170</v>
      </c>
      <c r="F7" s="1"/>
      <c r="G7" s="13"/>
      <c r="H7" s="13"/>
      <c r="I7" s="14"/>
      <c r="J7" s="2"/>
      <c r="K7" s="1"/>
      <c r="L7" s="13"/>
      <c r="M7" s="13"/>
      <c r="N7" s="14"/>
      <c r="O7" s="2"/>
      <c r="P7" s="1"/>
      <c r="Q7" s="13"/>
      <c r="R7" s="13"/>
      <c r="S7" s="14"/>
      <c r="T7" s="2"/>
      <c r="U7" s="14"/>
      <c r="V7" s="14"/>
      <c r="W7" s="14"/>
      <c r="X7" s="14"/>
      <c r="Y7" s="1"/>
    </row>
    <row r="8" spans="1:25" x14ac:dyDescent="0.25">
      <c r="A8">
        <v>120</v>
      </c>
      <c r="B8" t="s">
        <v>123</v>
      </c>
      <c r="C8" t="s">
        <v>163</v>
      </c>
      <c r="D8" t="s">
        <v>164</v>
      </c>
      <c r="E8" t="s">
        <v>170</v>
      </c>
      <c r="F8" s="10">
        <v>4.5</v>
      </c>
      <c r="G8" s="10">
        <v>6.1</v>
      </c>
      <c r="H8" s="10">
        <v>5.9</v>
      </c>
      <c r="I8" s="18">
        <f>(F8*0.25)+(G8*0.65)+(H8*0.1)</f>
        <v>5.68</v>
      </c>
      <c r="J8" s="2"/>
      <c r="K8" s="10">
        <v>4.8</v>
      </c>
      <c r="L8" s="10">
        <v>6.9</v>
      </c>
      <c r="M8" s="10">
        <v>7.8</v>
      </c>
      <c r="N8" s="18">
        <f>(K8*0.25)+(L8*0.65)+(M8*0.1)</f>
        <v>6.4650000000000007</v>
      </c>
      <c r="O8" s="2"/>
      <c r="P8" s="10"/>
      <c r="Q8" s="10"/>
      <c r="R8" s="10"/>
      <c r="S8" s="18">
        <f>(P8*0.25)+(Q8*0.65)+(R8*0.1)</f>
        <v>0</v>
      </c>
      <c r="T8" s="2"/>
      <c r="U8" s="18">
        <f>I8</f>
        <v>5.68</v>
      </c>
      <c r="V8" s="18">
        <f>N8</f>
        <v>6.4650000000000007</v>
      </c>
      <c r="W8" s="18"/>
      <c r="X8" s="18">
        <f>AVERAGE(U8:W8)</f>
        <v>6.0724999999999998</v>
      </c>
      <c r="Y8">
        <v>5</v>
      </c>
    </row>
    <row r="9" spans="1:25" x14ac:dyDescent="0.25">
      <c r="A9">
        <v>123</v>
      </c>
      <c r="B9" t="s">
        <v>189</v>
      </c>
      <c r="C9" s="1"/>
      <c r="D9" s="1"/>
      <c r="E9" t="s">
        <v>170</v>
      </c>
      <c r="F9" s="1"/>
      <c r="G9" s="13"/>
      <c r="H9" s="13"/>
      <c r="I9" s="14"/>
      <c r="J9" s="2"/>
      <c r="K9" s="1"/>
      <c r="L9" s="13"/>
      <c r="M9" s="13"/>
      <c r="N9" s="14"/>
      <c r="O9" s="2"/>
      <c r="P9" s="1"/>
      <c r="Q9" s="13"/>
      <c r="R9" s="13"/>
      <c r="S9" s="14"/>
      <c r="T9" s="2"/>
      <c r="U9" s="14"/>
      <c r="V9" s="14"/>
      <c r="W9" s="14"/>
      <c r="X9" s="14"/>
      <c r="Y9" s="1"/>
    </row>
    <row r="10" spans="1:25" x14ac:dyDescent="0.25">
      <c r="A10" s="20">
        <v>124</v>
      </c>
      <c r="B10" t="s">
        <v>190</v>
      </c>
      <c r="C10" t="s">
        <v>163</v>
      </c>
      <c r="D10" t="s">
        <v>164</v>
      </c>
      <c r="E10" t="s">
        <v>170</v>
      </c>
      <c r="F10" s="10">
        <v>3</v>
      </c>
      <c r="G10" s="10">
        <v>5.5</v>
      </c>
      <c r="H10" s="10">
        <v>5.6</v>
      </c>
      <c r="I10" s="18">
        <f>(F10*0.25)+(G10*0.65)+(H10*0.1)</f>
        <v>4.8849999999999998</v>
      </c>
      <c r="J10" s="2"/>
      <c r="K10" s="10">
        <v>4.3</v>
      </c>
      <c r="L10" s="10">
        <v>5.8</v>
      </c>
      <c r="M10" s="10">
        <v>7.8</v>
      </c>
      <c r="N10" s="18">
        <f>(K10*0.25)+(L10*0.65)+(M10*0.1)</f>
        <v>5.625</v>
      </c>
      <c r="O10" s="2"/>
      <c r="P10" s="10"/>
      <c r="Q10" s="10"/>
      <c r="R10" s="10"/>
      <c r="S10" s="18">
        <f>(P10*0.25)+(Q10*0.65)+(R10*0.1)</f>
        <v>0</v>
      </c>
      <c r="T10" s="2"/>
      <c r="U10" s="18">
        <f>I10</f>
        <v>4.8849999999999998</v>
      </c>
      <c r="V10" s="18">
        <f>N10</f>
        <v>5.625</v>
      </c>
      <c r="W10" s="18"/>
      <c r="X10" s="18">
        <f>AVERAGE(U10:W10)</f>
        <v>5.2549999999999999</v>
      </c>
    </row>
    <row r="11" spans="1:25" x14ac:dyDescent="0.25">
      <c r="A11">
        <v>100</v>
      </c>
      <c r="B11" t="s">
        <v>153</v>
      </c>
      <c r="C11" s="1"/>
      <c r="D11" s="1"/>
      <c r="E11" t="s">
        <v>171</v>
      </c>
      <c r="F11" s="1"/>
      <c r="G11" s="13"/>
      <c r="H11" s="13"/>
      <c r="I11" s="14"/>
      <c r="J11" s="2"/>
      <c r="K11" s="1"/>
      <c r="L11" s="13"/>
      <c r="M11" s="13"/>
      <c r="N11" s="14"/>
      <c r="O11" s="2"/>
      <c r="P11" s="1"/>
      <c r="Q11" s="13"/>
      <c r="R11" s="13"/>
      <c r="S11" s="14"/>
      <c r="T11" s="2"/>
      <c r="U11" s="14"/>
      <c r="V11" s="14"/>
      <c r="W11" s="14"/>
      <c r="X11" s="14"/>
      <c r="Y11" s="1"/>
    </row>
    <row r="12" spans="1:25" ht="15.6" x14ac:dyDescent="0.3">
      <c r="A12">
        <v>104</v>
      </c>
      <c r="B12" t="s">
        <v>178</v>
      </c>
      <c r="C12" s="43" t="s">
        <v>196</v>
      </c>
      <c r="D12" t="s">
        <v>198</v>
      </c>
      <c r="E12" t="s">
        <v>171</v>
      </c>
      <c r="F12" s="10">
        <v>5</v>
      </c>
      <c r="G12" s="10">
        <v>6</v>
      </c>
      <c r="H12" s="10">
        <v>6.3</v>
      </c>
      <c r="I12" s="18">
        <f>(F12*0.25)+(G12*0.65)+(H12*0.1)</f>
        <v>5.78</v>
      </c>
      <c r="J12" s="2"/>
      <c r="K12" s="10">
        <v>6.3</v>
      </c>
      <c r="L12" s="10">
        <v>6.4</v>
      </c>
      <c r="M12" s="10">
        <v>6.8</v>
      </c>
      <c r="N12" s="18">
        <f>(K12*0.25)+(L12*0.65)+(M12*0.1)</f>
        <v>6.415</v>
      </c>
      <c r="O12" s="2"/>
      <c r="P12" s="10"/>
      <c r="Q12" s="10"/>
      <c r="R12" s="10"/>
      <c r="S12" s="18">
        <f>(P12*0.25)+(Q12*0.65)+(R12*0.1)</f>
        <v>0</v>
      </c>
      <c r="T12" s="2"/>
      <c r="U12" s="18">
        <f>I12</f>
        <v>5.78</v>
      </c>
      <c r="V12" s="18">
        <f>N12</f>
        <v>6.415</v>
      </c>
      <c r="W12" s="18"/>
      <c r="X12" s="18">
        <f>AVERAGE(U12:W12)</f>
        <v>6.0975000000000001</v>
      </c>
      <c r="Y12">
        <v>4</v>
      </c>
    </row>
    <row r="13" spans="1:25" x14ac:dyDescent="0.25">
      <c r="A13">
        <v>102</v>
      </c>
      <c r="B13" t="s">
        <v>191</v>
      </c>
      <c r="C13" s="1"/>
      <c r="D13" s="1"/>
      <c r="E13" t="s">
        <v>171</v>
      </c>
      <c r="F13" s="1"/>
      <c r="G13" s="13"/>
      <c r="H13" s="13"/>
      <c r="I13" s="14"/>
      <c r="J13" s="2"/>
      <c r="K13" s="1"/>
      <c r="L13" s="13"/>
      <c r="M13" s="13"/>
      <c r="N13" s="14"/>
      <c r="O13" s="2"/>
      <c r="P13" s="1"/>
      <c r="Q13" s="13"/>
      <c r="R13" s="13"/>
      <c r="S13" s="14"/>
      <c r="T13" s="2"/>
      <c r="U13" s="14"/>
      <c r="V13" s="14"/>
      <c r="W13" s="14"/>
      <c r="X13" s="14"/>
      <c r="Y13" s="1"/>
    </row>
    <row r="14" spans="1:25" ht="14.4" x14ac:dyDescent="0.3">
      <c r="A14" s="20">
        <v>103</v>
      </c>
      <c r="B14" s="42" t="s">
        <v>192</v>
      </c>
      <c r="C14" t="s">
        <v>196</v>
      </c>
      <c r="D14" t="s">
        <v>198</v>
      </c>
      <c r="E14" t="s">
        <v>171</v>
      </c>
      <c r="F14" s="10">
        <v>5.5</v>
      </c>
      <c r="G14" s="10">
        <v>6.8</v>
      </c>
      <c r="H14" s="10">
        <v>6</v>
      </c>
      <c r="I14" s="18">
        <f>(F14*0.25)+(G14*0.65)+(H14*0.1)</f>
        <v>6.3949999999999996</v>
      </c>
      <c r="J14" s="2"/>
      <c r="K14" s="10">
        <v>6.6</v>
      </c>
      <c r="L14" s="10">
        <v>7.2</v>
      </c>
      <c r="M14" s="10">
        <v>6.8</v>
      </c>
      <c r="N14" s="18">
        <f>(K14*0.25)+(L14*0.65)+(M14*0.1)</f>
        <v>7.01</v>
      </c>
      <c r="O14" s="2"/>
      <c r="P14" s="10"/>
      <c r="Q14" s="10"/>
      <c r="R14" s="10"/>
      <c r="S14" s="18">
        <f>(P14*0.25)+(Q14*0.65)+(R14*0.1)</f>
        <v>0</v>
      </c>
      <c r="T14" s="2"/>
      <c r="U14" s="18">
        <f>I14</f>
        <v>6.3949999999999996</v>
      </c>
      <c r="V14" s="18">
        <f>N14</f>
        <v>7.01</v>
      </c>
      <c r="W14" s="18"/>
      <c r="X14" s="18">
        <f>AVERAGE(U14:W14)</f>
        <v>6.7024999999999997</v>
      </c>
      <c r="Y14">
        <v>2</v>
      </c>
    </row>
    <row r="15" spans="1:25" x14ac:dyDescent="0.25">
      <c r="A15">
        <v>138</v>
      </c>
      <c r="B15" s="23" t="s">
        <v>154</v>
      </c>
      <c r="C15" s="1"/>
      <c r="D15" s="1"/>
      <c r="E15" s="23" t="s">
        <v>124</v>
      </c>
      <c r="F15" s="1"/>
      <c r="G15" s="13"/>
      <c r="H15" s="13"/>
      <c r="I15" s="14"/>
      <c r="J15" s="2"/>
      <c r="K15" s="1"/>
      <c r="L15" s="13"/>
      <c r="M15" s="13"/>
      <c r="N15" s="14"/>
      <c r="O15" s="2"/>
      <c r="P15" s="1"/>
      <c r="Q15" s="13"/>
      <c r="R15" s="13"/>
      <c r="S15" s="14"/>
      <c r="T15" s="2"/>
      <c r="U15" s="14"/>
      <c r="V15" s="14"/>
      <c r="W15" s="14"/>
      <c r="X15" s="14"/>
      <c r="Y15" s="1"/>
    </row>
    <row r="16" spans="1:25" x14ac:dyDescent="0.25">
      <c r="A16">
        <v>141</v>
      </c>
      <c r="B16" s="23" t="s">
        <v>193</v>
      </c>
      <c r="C16" s="23" t="s">
        <v>197</v>
      </c>
      <c r="D16" s="23" t="s">
        <v>199</v>
      </c>
      <c r="E16" s="23" t="s">
        <v>124</v>
      </c>
      <c r="F16" s="10">
        <v>5.8</v>
      </c>
      <c r="G16" s="10">
        <v>7.1</v>
      </c>
      <c r="H16" s="10">
        <v>6</v>
      </c>
      <c r="I16" s="18">
        <f>(F16*0.25)+(G16*0.65)+(H16*0.1)</f>
        <v>6.6650000000000009</v>
      </c>
      <c r="J16" s="2"/>
      <c r="K16" s="10">
        <v>8.4</v>
      </c>
      <c r="L16" s="10">
        <v>7.9</v>
      </c>
      <c r="M16" s="10">
        <v>7.4</v>
      </c>
      <c r="N16" s="18">
        <f>(K16*0.25)+(L16*0.65)+(M16*0.1)</f>
        <v>7.9750000000000014</v>
      </c>
      <c r="O16" s="2"/>
      <c r="P16" s="10"/>
      <c r="Q16" s="10"/>
      <c r="R16" s="10"/>
      <c r="S16" s="18">
        <f>(P16*0.25)+(Q16*0.65)+(R16*0.1)</f>
        <v>0</v>
      </c>
      <c r="T16" s="2"/>
      <c r="U16" s="18">
        <f>I16</f>
        <v>6.6650000000000009</v>
      </c>
      <c r="V16" s="18">
        <f>N16</f>
        <v>7.9750000000000014</v>
      </c>
      <c r="W16" s="18"/>
      <c r="X16" s="18">
        <f>AVERAGE(U16:W16)</f>
        <v>7.3200000000000012</v>
      </c>
      <c r="Y16">
        <v>1</v>
      </c>
    </row>
    <row r="17" spans="1:25" x14ac:dyDescent="0.25">
      <c r="A17">
        <v>76</v>
      </c>
      <c r="B17" t="s">
        <v>119</v>
      </c>
      <c r="C17" s="1"/>
      <c r="D17" s="1"/>
      <c r="E17" t="s">
        <v>81</v>
      </c>
      <c r="F17" s="1"/>
      <c r="G17" s="13"/>
      <c r="H17" s="13"/>
      <c r="I17" s="14"/>
      <c r="J17" s="2"/>
      <c r="K17" s="1"/>
      <c r="L17" s="13"/>
      <c r="M17" s="13"/>
      <c r="N17" s="14"/>
      <c r="O17" s="2"/>
      <c r="P17" s="1"/>
      <c r="Q17" s="13"/>
      <c r="R17" s="13"/>
      <c r="S17" s="14"/>
      <c r="T17" s="2"/>
      <c r="U17" s="14"/>
      <c r="V17" s="14"/>
      <c r="W17" s="14"/>
      <c r="X17" s="14"/>
      <c r="Y17" s="1"/>
    </row>
    <row r="18" spans="1:25" x14ac:dyDescent="0.25">
      <c r="A18">
        <v>78</v>
      </c>
      <c r="B18" t="s">
        <v>135</v>
      </c>
      <c r="C18" t="s">
        <v>139</v>
      </c>
      <c r="D18" t="s">
        <v>144</v>
      </c>
      <c r="E18" t="s">
        <v>81</v>
      </c>
      <c r="F18" s="10">
        <v>3.5</v>
      </c>
      <c r="G18" s="10">
        <v>6</v>
      </c>
      <c r="H18" s="10">
        <v>4.7</v>
      </c>
      <c r="I18" s="18">
        <f>(F18*0.25)+(G18*0.65)+(H18*0.1)</f>
        <v>5.2450000000000001</v>
      </c>
      <c r="J18" s="2"/>
      <c r="K18" s="10">
        <v>4.3</v>
      </c>
      <c r="L18" s="10">
        <v>5.9</v>
      </c>
      <c r="M18" s="10">
        <v>3</v>
      </c>
      <c r="N18" s="18">
        <f>(K18*0.25)+(L18*0.65)+(M18*0.1)</f>
        <v>5.21</v>
      </c>
      <c r="O18" s="2"/>
      <c r="P18" s="10"/>
      <c r="Q18" s="10"/>
      <c r="R18" s="10"/>
      <c r="S18" s="18">
        <f>(P18*0.25)+(Q18*0.65)+(R18*0.1)</f>
        <v>0</v>
      </c>
      <c r="T18" s="2"/>
      <c r="U18" s="18">
        <f>I18</f>
        <v>5.2450000000000001</v>
      </c>
      <c r="V18" s="18">
        <f>N18</f>
        <v>5.21</v>
      </c>
      <c r="W18" s="18"/>
      <c r="X18" s="18">
        <f>AVERAGE(U18:W18)</f>
        <v>5.2275</v>
      </c>
    </row>
    <row r="19" spans="1:25" x14ac:dyDescent="0.25">
      <c r="A19">
        <v>110</v>
      </c>
      <c r="B19" t="s">
        <v>148</v>
      </c>
      <c r="C19" s="1"/>
      <c r="D19" s="1"/>
      <c r="E19" t="s">
        <v>170</v>
      </c>
      <c r="F19" s="1"/>
      <c r="G19" s="13"/>
      <c r="H19" s="13"/>
      <c r="I19" s="14"/>
      <c r="J19" s="2"/>
      <c r="K19" s="1"/>
      <c r="L19" s="13"/>
      <c r="M19" s="13"/>
      <c r="N19" s="14"/>
      <c r="O19" s="2"/>
      <c r="P19" s="1"/>
      <c r="Q19" s="13"/>
      <c r="R19" s="13"/>
      <c r="S19" s="14"/>
      <c r="T19" s="2"/>
      <c r="U19" s="14"/>
      <c r="V19" s="14"/>
      <c r="W19" s="14"/>
      <c r="X19" s="14"/>
      <c r="Y19" s="1"/>
    </row>
    <row r="20" spans="1:25" x14ac:dyDescent="0.25">
      <c r="A20">
        <v>118</v>
      </c>
      <c r="B20" t="s">
        <v>152</v>
      </c>
      <c r="C20" t="s">
        <v>158</v>
      </c>
      <c r="D20" t="s">
        <v>164</v>
      </c>
      <c r="E20" t="s">
        <v>170</v>
      </c>
      <c r="F20" s="10">
        <v>4.7</v>
      </c>
      <c r="G20" s="10">
        <v>7.2</v>
      </c>
      <c r="H20" s="10">
        <v>6.3</v>
      </c>
      <c r="I20" s="18">
        <f>(F20*0.25)+(G20*0.65)+(H20*0.1)</f>
        <v>6.4850000000000003</v>
      </c>
      <c r="J20" s="2"/>
      <c r="K20" s="10">
        <v>6.4</v>
      </c>
      <c r="L20" s="10">
        <v>7.2</v>
      </c>
      <c r="M20" s="10">
        <v>6.2</v>
      </c>
      <c r="N20" s="18">
        <f>(K20*0.25)+(L20*0.65)+(M20*0.1)</f>
        <v>6.9000000000000012</v>
      </c>
      <c r="O20" s="2"/>
      <c r="P20" s="10"/>
      <c r="Q20" s="10"/>
      <c r="R20" s="10"/>
      <c r="S20" s="18">
        <f>(P20*0.25)+(Q20*0.65)+(R20*0.1)</f>
        <v>0</v>
      </c>
      <c r="T20" s="2"/>
      <c r="U20" s="18">
        <f>I20</f>
        <v>6.4850000000000003</v>
      </c>
      <c r="V20" s="18">
        <f>N20</f>
        <v>6.9000000000000012</v>
      </c>
      <c r="W20" s="18"/>
      <c r="X20" s="18">
        <f>AVERAGE(U20:W20)</f>
        <v>6.6925000000000008</v>
      </c>
      <c r="Y20">
        <v>3</v>
      </c>
    </row>
    <row r="21" spans="1:25" x14ac:dyDescent="0.25">
      <c r="A21">
        <v>111</v>
      </c>
      <c r="B21" t="s">
        <v>194</v>
      </c>
      <c r="C21" s="1"/>
      <c r="D21" s="1"/>
      <c r="E21" t="s">
        <v>170</v>
      </c>
      <c r="F21" s="1"/>
      <c r="G21" s="13"/>
      <c r="H21" s="13"/>
      <c r="I21" s="14"/>
      <c r="J21" s="2"/>
      <c r="K21" s="1"/>
      <c r="L21" s="13"/>
      <c r="M21" s="13"/>
      <c r="N21" s="14"/>
      <c r="O21" s="2"/>
      <c r="P21" s="1"/>
      <c r="Q21" s="13"/>
      <c r="R21" s="13"/>
      <c r="S21" s="14"/>
      <c r="T21" s="2"/>
      <c r="U21" s="14"/>
      <c r="V21" s="14"/>
      <c r="W21" s="14"/>
      <c r="X21" s="14"/>
      <c r="Y21" s="1"/>
    </row>
    <row r="22" spans="1:25" x14ac:dyDescent="0.25">
      <c r="A22">
        <v>121</v>
      </c>
      <c r="B22" t="s">
        <v>195</v>
      </c>
      <c r="C22" t="s">
        <v>158</v>
      </c>
      <c r="D22" t="s">
        <v>164</v>
      </c>
      <c r="E22" t="s">
        <v>170</v>
      </c>
      <c r="F22" s="10">
        <v>4.7</v>
      </c>
      <c r="G22" s="10">
        <v>5.2</v>
      </c>
      <c r="H22" s="10">
        <v>6</v>
      </c>
      <c r="I22" s="18">
        <f>(F22*0.25)+(G22*0.65)+(H22*0.1)</f>
        <v>5.1550000000000011</v>
      </c>
      <c r="J22" s="2"/>
      <c r="K22" s="10">
        <v>5.7</v>
      </c>
      <c r="L22" s="10">
        <v>6.3</v>
      </c>
      <c r="M22" s="10">
        <v>6.3</v>
      </c>
      <c r="N22" s="18">
        <f>(K22*0.25)+(L22*0.65)+(M22*0.1)</f>
        <v>6.1499999999999995</v>
      </c>
      <c r="O22" s="2"/>
      <c r="P22" s="10"/>
      <c r="Q22" s="10"/>
      <c r="R22" s="10"/>
      <c r="S22" s="18">
        <f>(P22*0.25)+(Q22*0.65)+(R22*0.1)</f>
        <v>0</v>
      </c>
      <c r="T22" s="2"/>
      <c r="U22" s="18">
        <f>I22</f>
        <v>5.1550000000000011</v>
      </c>
      <c r="V22" s="18">
        <f>N22</f>
        <v>6.1499999999999995</v>
      </c>
      <c r="W22" s="18"/>
      <c r="X22" s="18">
        <f>AVERAGE(U22:W22)</f>
        <v>5.6524999999999999</v>
      </c>
      <c r="Y22">
        <v>6</v>
      </c>
    </row>
  </sheetData>
  <mergeCells count="1">
    <mergeCell ref="U4:W4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8"/>
  <sheetViews>
    <sheetView workbookViewId="0">
      <pane xSplit="11" ySplit="14" topLeftCell="DF15" activePane="bottomRight" state="frozen"/>
      <selection pane="topRight" activeCell="L1" sqref="L1"/>
      <selection pane="bottomLeft" activeCell="A15" sqref="A15"/>
      <selection pane="bottomRight" activeCell="DM24" sqref="DM24"/>
    </sheetView>
  </sheetViews>
  <sheetFormatPr defaultRowHeight="13.2" x14ac:dyDescent="0.25"/>
  <cols>
    <col min="2" max="2" width="13.44140625" bestFit="1" customWidth="1"/>
    <col min="3" max="3" width="17" customWidth="1"/>
    <col min="4" max="4" width="10.33203125" customWidth="1"/>
    <col min="6" max="13" width="5.6640625" style="55" customWidth="1"/>
    <col min="16" max="16" width="5.6640625" customWidth="1"/>
    <col min="18" max="18" width="5.6640625" customWidth="1"/>
    <col min="19" max="23" width="6.6640625" customWidth="1"/>
    <col min="27" max="28" width="5.6640625" customWidth="1"/>
    <col min="30" max="30" width="5.6640625" customWidth="1"/>
    <col min="32" max="32" width="9.5546875" bestFit="1" customWidth="1"/>
    <col min="33" max="33" width="5.6640625" customWidth="1"/>
    <col min="37" max="38" width="5.6640625" customWidth="1"/>
    <col min="41" max="49" width="5.6640625" customWidth="1"/>
    <col min="52" max="52" width="5.6640625" customWidth="1"/>
    <col min="53" max="53" width="9.5546875" bestFit="1" customWidth="1"/>
    <col min="54" max="54" width="5.6640625" customWidth="1"/>
    <col min="55" max="59" width="6.6640625" customWidth="1"/>
    <col min="62" max="64" width="5.6640625" customWidth="1"/>
    <col min="66" max="66" width="5.6640625" customWidth="1"/>
    <col min="69" max="71" width="5.6640625" customWidth="1"/>
    <col min="73" max="74" width="5.6640625" customWidth="1"/>
    <col min="77" max="77" width="5.6640625" customWidth="1"/>
    <col min="78" max="85" width="6.6640625" customWidth="1"/>
    <col min="88" max="88" width="5.6640625" customWidth="1"/>
    <col min="90" max="90" width="5.6640625" customWidth="1"/>
    <col min="91" max="95" width="6.6640625" customWidth="1"/>
    <col min="98" max="100" width="5.6640625" customWidth="1"/>
    <col min="102" max="102" width="5.6640625" customWidth="1"/>
    <col min="105" max="107" width="5.6640625" customWidth="1"/>
    <col min="109" max="110" width="5.6640625" customWidth="1"/>
    <col min="113" max="113" width="5.6640625" customWidth="1"/>
    <col min="115" max="115" width="9.5546875" bestFit="1" customWidth="1"/>
    <col min="119" max="131" width="5.6640625" customWidth="1"/>
  </cols>
  <sheetData>
    <row r="1" spans="1:136" x14ac:dyDescent="0.25">
      <c r="A1" t="s">
        <v>132</v>
      </c>
      <c r="D1" t="s">
        <v>0</v>
      </c>
      <c r="E1" t="s">
        <v>235</v>
      </c>
      <c r="F1" s="55" t="s">
        <v>0</v>
      </c>
      <c r="H1" s="55" t="str">
        <f>E1</f>
        <v>Angie Deeks</v>
      </c>
      <c r="S1" t="s">
        <v>0</v>
      </c>
      <c r="U1" t="str">
        <f>E1</f>
        <v>Angie Deeks</v>
      </c>
      <c r="AH1" t="s">
        <v>0</v>
      </c>
      <c r="AJ1" t="str">
        <f>E1</f>
        <v>Angie Deeks</v>
      </c>
      <c r="AP1" t="s">
        <v>1</v>
      </c>
      <c r="AR1" t="str">
        <f>E2</f>
        <v>Nina Fritzell</v>
      </c>
      <c r="BC1" t="s">
        <v>1</v>
      </c>
      <c r="BE1" t="str">
        <f>E2</f>
        <v>Nina Fritzell</v>
      </c>
      <c r="BR1" t="s">
        <v>1</v>
      </c>
      <c r="BT1" t="str">
        <f>E2</f>
        <v>Nina Fritzell</v>
      </c>
      <c r="BZ1" t="s">
        <v>2</v>
      </c>
      <c r="CB1" t="str">
        <f>E3</f>
        <v>Robyn Bruderer</v>
      </c>
      <c r="CM1" t="s">
        <v>2</v>
      </c>
      <c r="CO1" t="str">
        <f>E3</f>
        <v>Robyn Bruderer</v>
      </c>
      <c r="DB1" t="s">
        <v>2</v>
      </c>
      <c r="DD1" t="str">
        <f>E3</f>
        <v>Robyn Bruderer</v>
      </c>
      <c r="DN1">
        <f ca="1">NOW()</f>
        <v>42607.573470833333</v>
      </c>
      <c r="DT1">
        <f ca="1">NOW()</f>
        <v>42607.573470833333</v>
      </c>
      <c r="DZ1">
        <f ca="1">NOW()</f>
        <v>42607.573470833333</v>
      </c>
      <c r="EF1">
        <f ca="1">NOW()</f>
        <v>42607.573470833333</v>
      </c>
    </row>
    <row r="2" spans="1:136" x14ac:dyDescent="0.25">
      <c r="A2" t="s">
        <v>132</v>
      </c>
      <c r="D2" t="s">
        <v>1</v>
      </c>
      <c r="E2" t="s">
        <v>236</v>
      </c>
      <c r="DN2">
        <f ca="1">NOW()</f>
        <v>42607.573470833333</v>
      </c>
      <c r="DT2">
        <f ca="1">NOW()</f>
        <v>42607.573470833333</v>
      </c>
      <c r="DZ2">
        <f ca="1">NOW()</f>
        <v>42607.573470833333</v>
      </c>
      <c r="EF2">
        <f ca="1">NOW()</f>
        <v>42607.573470833333</v>
      </c>
    </row>
    <row r="3" spans="1:136" x14ac:dyDescent="0.25">
      <c r="A3" t="s">
        <v>239</v>
      </c>
      <c r="C3">
        <v>1</v>
      </c>
      <c r="D3" t="s">
        <v>2</v>
      </c>
      <c r="E3" t="s">
        <v>129</v>
      </c>
      <c r="DJ3" t="s">
        <v>47</v>
      </c>
      <c r="DQ3" t="s">
        <v>3</v>
      </c>
      <c r="DW3" t="s">
        <v>240</v>
      </c>
      <c r="EC3" t="s">
        <v>4</v>
      </c>
    </row>
    <row r="4" spans="1:136" x14ac:dyDescent="0.25">
      <c r="F4" s="55" t="s">
        <v>3</v>
      </c>
      <c r="S4" t="s">
        <v>241</v>
      </c>
      <c r="AC4" t="s">
        <v>242</v>
      </c>
      <c r="AH4" t="s">
        <v>4</v>
      </c>
      <c r="AN4" t="s">
        <v>46</v>
      </c>
      <c r="AP4" t="s">
        <v>3</v>
      </c>
      <c r="BC4" t="s">
        <v>241</v>
      </c>
      <c r="BM4" t="s">
        <v>242</v>
      </c>
      <c r="BR4" t="s">
        <v>4</v>
      </c>
      <c r="BX4" t="s">
        <v>46</v>
      </c>
      <c r="BZ4" t="s">
        <v>3</v>
      </c>
      <c r="CM4" t="s">
        <v>241</v>
      </c>
      <c r="CW4" t="s">
        <v>242</v>
      </c>
      <c r="DB4" t="s">
        <v>4</v>
      </c>
      <c r="DH4" t="s">
        <v>46</v>
      </c>
      <c r="DJ4" t="s">
        <v>45</v>
      </c>
      <c r="DM4" t="s">
        <v>243</v>
      </c>
      <c r="DP4" t="s">
        <v>45</v>
      </c>
      <c r="DS4" t="s">
        <v>244</v>
      </c>
      <c r="DV4" t="s">
        <v>45</v>
      </c>
      <c r="DY4" t="s">
        <v>244</v>
      </c>
      <c r="EB4" t="s">
        <v>45</v>
      </c>
      <c r="EE4" t="s">
        <v>244</v>
      </c>
    </row>
    <row r="5" spans="1:136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s="55" t="s">
        <v>13</v>
      </c>
      <c r="G5" s="55" t="s">
        <v>44</v>
      </c>
      <c r="H5" s="55" t="s">
        <v>43</v>
      </c>
      <c r="I5" s="55" t="s">
        <v>42</v>
      </c>
      <c r="J5" s="55" t="s">
        <v>41</v>
      </c>
      <c r="K5" s="55" t="s">
        <v>40</v>
      </c>
      <c r="L5" s="55" t="s">
        <v>245</v>
      </c>
      <c r="M5" s="55" t="s">
        <v>246</v>
      </c>
      <c r="N5" t="s">
        <v>39</v>
      </c>
      <c r="O5" t="s">
        <v>38</v>
      </c>
      <c r="P5" t="s">
        <v>10</v>
      </c>
      <c r="Q5" t="s">
        <v>23</v>
      </c>
      <c r="S5" t="s">
        <v>247</v>
      </c>
      <c r="T5" t="s">
        <v>248</v>
      </c>
      <c r="U5" t="s">
        <v>249</v>
      </c>
      <c r="V5" t="s">
        <v>250</v>
      </c>
      <c r="W5" t="s">
        <v>251</v>
      </c>
      <c r="X5" t="s">
        <v>252</v>
      </c>
      <c r="Y5" t="s">
        <v>23</v>
      </c>
      <c r="AA5" t="s">
        <v>36</v>
      </c>
      <c r="AB5" t="s">
        <v>230</v>
      </c>
      <c r="AC5" t="s">
        <v>23</v>
      </c>
      <c r="AD5" t="s">
        <v>10</v>
      </c>
      <c r="AE5" t="s">
        <v>252</v>
      </c>
      <c r="AF5" t="s">
        <v>23</v>
      </c>
      <c r="AH5" t="s">
        <v>36</v>
      </c>
      <c r="AI5" t="s">
        <v>37</v>
      </c>
      <c r="AJ5" t="s">
        <v>229</v>
      </c>
      <c r="AK5" t="s">
        <v>230</v>
      </c>
      <c r="AL5" t="s">
        <v>10</v>
      </c>
      <c r="AM5" t="s">
        <v>23</v>
      </c>
      <c r="AN5" t="s">
        <v>27</v>
      </c>
      <c r="AP5" t="s">
        <v>13</v>
      </c>
      <c r="AQ5" t="s">
        <v>44</v>
      </c>
      <c r="AR5" t="s">
        <v>43</v>
      </c>
      <c r="AS5" t="s">
        <v>42</v>
      </c>
      <c r="AT5" t="s">
        <v>41</v>
      </c>
      <c r="AU5" t="s">
        <v>40</v>
      </c>
      <c r="AV5" t="s">
        <v>245</v>
      </c>
      <c r="AW5" t="s">
        <v>246</v>
      </c>
      <c r="AX5" t="s">
        <v>39</v>
      </c>
      <c r="AY5" t="s">
        <v>38</v>
      </c>
      <c r="AZ5" t="s">
        <v>10</v>
      </c>
      <c r="BA5" t="s">
        <v>23</v>
      </c>
      <c r="BC5" t="s">
        <v>247</v>
      </c>
      <c r="BD5" t="s">
        <v>248</v>
      </c>
      <c r="BE5" t="s">
        <v>249</v>
      </c>
      <c r="BF5" t="s">
        <v>250</v>
      </c>
      <c r="BG5" t="s">
        <v>251</v>
      </c>
      <c r="BH5" t="s">
        <v>252</v>
      </c>
      <c r="BI5" t="s">
        <v>23</v>
      </c>
      <c r="BK5" t="s">
        <v>36</v>
      </c>
      <c r="BL5" t="s">
        <v>230</v>
      </c>
      <c r="BM5" t="s">
        <v>23</v>
      </c>
      <c r="BN5" t="s">
        <v>10</v>
      </c>
      <c r="BO5" t="s">
        <v>252</v>
      </c>
      <c r="BP5" t="s">
        <v>23</v>
      </c>
      <c r="BR5" t="s">
        <v>36</v>
      </c>
      <c r="BS5" t="s">
        <v>37</v>
      </c>
      <c r="BT5" t="s">
        <v>229</v>
      </c>
      <c r="BU5" t="s">
        <v>230</v>
      </c>
      <c r="BV5" t="s">
        <v>10</v>
      </c>
      <c r="BW5" t="s">
        <v>23</v>
      </c>
      <c r="BX5" t="s">
        <v>27</v>
      </c>
      <c r="BZ5" t="s">
        <v>13</v>
      </c>
      <c r="CA5" t="s">
        <v>44</v>
      </c>
      <c r="CB5" t="s">
        <v>43</v>
      </c>
      <c r="CC5" t="s">
        <v>42</v>
      </c>
      <c r="CD5" t="s">
        <v>41</v>
      </c>
      <c r="CE5" t="s">
        <v>40</v>
      </c>
      <c r="CF5" t="s">
        <v>245</v>
      </c>
      <c r="CG5" t="s">
        <v>246</v>
      </c>
      <c r="CH5" t="s">
        <v>39</v>
      </c>
      <c r="CI5" t="s">
        <v>38</v>
      </c>
      <c r="CJ5" t="s">
        <v>10</v>
      </c>
      <c r="CK5" t="s">
        <v>23</v>
      </c>
      <c r="CM5" t="s">
        <v>247</v>
      </c>
      <c r="CN5" t="s">
        <v>248</v>
      </c>
      <c r="CO5" t="s">
        <v>249</v>
      </c>
      <c r="CP5" t="s">
        <v>250</v>
      </c>
      <c r="CQ5" t="s">
        <v>251</v>
      </c>
      <c r="CR5" t="s">
        <v>252</v>
      </c>
      <c r="CS5" t="s">
        <v>23</v>
      </c>
      <c r="CU5" t="s">
        <v>36</v>
      </c>
      <c r="CV5" t="s">
        <v>230</v>
      </c>
      <c r="CW5" t="s">
        <v>23</v>
      </c>
      <c r="CX5" t="s">
        <v>10</v>
      </c>
      <c r="CY5" t="s">
        <v>252</v>
      </c>
      <c r="CZ5" t="s">
        <v>23</v>
      </c>
      <c r="DB5" t="s">
        <v>36</v>
      </c>
      <c r="DC5" t="s">
        <v>37</v>
      </c>
      <c r="DD5" t="s">
        <v>229</v>
      </c>
      <c r="DE5" t="s">
        <v>230</v>
      </c>
      <c r="DF5" t="s">
        <v>10</v>
      </c>
      <c r="DG5" t="s">
        <v>23</v>
      </c>
      <c r="DH5" t="s">
        <v>27</v>
      </c>
      <c r="DJ5" t="s">
        <v>28</v>
      </c>
      <c r="DK5" t="s">
        <v>29</v>
      </c>
      <c r="DL5" t="s">
        <v>30</v>
      </c>
      <c r="DM5" t="s">
        <v>23</v>
      </c>
      <c r="DN5" t="s">
        <v>32</v>
      </c>
      <c r="DP5" t="s">
        <v>28</v>
      </c>
      <c r="DQ5" t="s">
        <v>29</v>
      </c>
      <c r="DR5" t="s">
        <v>30</v>
      </c>
      <c r="DS5" t="s">
        <v>23</v>
      </c>
      <c r="DT5" t="s">
        <v>34</v>
      </c>
      <c r="DV5" t="s">
        <v>28</v>
      </c>
      <c r="DW5" t="s">
        <v>29</v>
      </c>
      <c r="DX5" t="s">
        <v>30</v>
      </c>
      <c r="DY5" t="s">
        <v>23</v>
      </c>
      <c r="DZ5" t="s">
        <v>34</v>
      </c>
      <c r="EB5" t="s">
        <v>28</v>
      </c>
      <c r="EC5" t="s">
        <v>29</v>
      </c>
      <c r="ED5" t="s">
        <v>30</v>
      </c>
      <c r="EE5" t="s">
        <v>23</v>
      </c>
      <c r="EF5" t="s">
        <v>34</v>
      </c>
    </row>
    <row r="6" spans="1:136" x14ac:dyDescent="0.25">
      <c r="R6" s="49"/>
      <c r="S6" s="48">
        <v>0</v>
      </c>
      <c r="T6" s="48">
        <v>6</v>
      </c>
      <c r="U6" s="48">
        <v>0</v>
      </c>
      <c r="V6" s="48">
        <v>0</v>
      </c>
      <c r="W6" s="48">
        <v>6</v>
      </c>
      <c r="Z6" s="49"/>
      <c r="AG6" s="49"/>
      <c r="AO6" s="51"/>
      <c r="BB6" s="49"/>
      <c r="BJ6" s="49"/>
      <c r="BQ6" s="49"/>
      <c r="BY6" s="51"/>
      <c r="CL6" s="49"/>
      <c r="CT6" s="49"/>
      <c r="DA6" s="49"/>
      <c r="DI6" s="51"/>
      <c r="DO6" s="51"/>
      <c r="DU6" s="51"/>
      <c r="EA6" s="51"/>
    </row>
    <row r="7" spans="1:136" x14ac:dyDescent="0.25">
      <c r="A7">
        <v>107</v>
      </c>
      <c r="B7" t="s">
        <v>253</v>
      </c>
      <c r="C7" t="s">
        <v>254</v>
      </c>
      <c r="D7" t="s">
        <v>86</v>
      </c>
      <c r="E7" t="s">
        <v>220</v>
      </c>
      <c r="F7" s="65">
        <v>6</v>
      </c>
      <c r="G7" s="65">
        <v>6</v>
      </c>
      <c r="H7" s="65">
        <v>7</v>
      </c>
      <c r="I7" s="65">
        <v>6.3</v>
      </c>
      <c r="J7" s="65">
        <v>5.3</v>
      </c>
      <c r="K7" s="65">
        <v>0</v>
      </c>
      <c r="L7" s="65">
        <v>5.3</v>
      </c>
      <c r="M7" s="65">
        <v>6.5</v>
      </c>
      <c r="N7">
        <f>SUM(F7:M7)</f>
        <v>42.4</v>
      </c>
      <c r="O7" s="18">
        <f>N7/8</f>
        <v>5.3</v>
      </c>
      <c r="P7" s="48">
        <v>6.3</v>
      </c>
      <c r="Q7" s="18">
        <f>(O7*0.75)+(P7*0.25)</f>
        <v>5.55</v>
      </c>
      <c r="R7" s="49"/>
      <c r="S7" s="48">
        <v>0</v>
      </c>
      <c r="T7" s="48">
        <v>6</v>
      </c>
      <c r="U7" s="48">
        <v>0</v>
      </c>
      <c r="V7" s="48">
        <v>0</v>
      </c>
      <c r="W7" s="48">
        <v>6</v>
      </c>
      <c r="X7">
        <f>SUM(S7:W7)</f>
        <v>12</v>
      </c>
      <c r="Y7">
        <f>X7/5</f>
        <v>2.4</v>
      </c>
      <c r="Z7" s="49"/>
      <c r="AA7" s="48">
        <v>6.6</v>
      </c>
      <c r="AB7" s="48">
        <v>3</v>
      </c>
      <c r="AC7">
        <f>(AA7*0.15)+(AB7*0.85)</f>
        <v>3.5399999999999996</v>
      </c>
      <c r="AD7" s="48">
        <v>6.8</v>
      </c>
      <c r="AE7">
        <f>Y7+AC7+AD7</f>
        <v>12.739999999999998</v>
      </c>
      <c r="AF7" s="18">
        <f>AE7/3</f>
        <v>4.2466666666666661</v>
      </c>
      <c r="AG7" s="49"/>
      <c r="AH7" s="48">
        <v>7.5</v>
      </c>
      <c r="AI7" s="48">
        <v>5.5</v>
      </c>
      <c r="AJ7">
        <f>(AH7*0.7)+(AI7*0.3)</f>
        <v>6.9</v>
      </c>
      <c r="AK7" s="48">
        <v>5.4</v>
      </c>
      <c r="AL7" s="48">
        <v>7.3</v>
      </c>
      <c r="AM7">
        <f>(AJ7*0.5)+(AK7*0.25)+(AL7*0.25)</f>
        <v>6.6250000000000009</v>
      </c>
      <c r="AN7" s="18">
        <f>(Q7+AF7+AM7)/3</f>
        <v>5.4738888888888892</v>
      </c>
      <c r="AO7" s="51"/>
      <c r="AP7" s="48">
        <v>6.5</v>
      </c>
      <c r="AQ7" s="48">
        <v>5.8</v>
      </c>
      <c r="AR7" s="48">
        <v>6.6</v>
      </c>
      <c r="AS7" s="48">
        <v>7</v>
      </c>
      <c r="AT7" s="48">
        <v>6</v>
      </c>
      <c r="AU7" s="48">
        <v>0</v>
      </c>
      <c r="AV7" s="48">
        <v>6</v>
      </c>
      <c r="AW7" s="48">
        <v>7</v>
      </c>
      <c r="AX7">
        <f>SUM(AP7:AW7)</f>
        <v>44.9</v>
      </c>
      <c r="AY7">
        <f>AX7/8</f>
        <v>5.6124999999999998</v>
      </c>
      <c r="AZ7" s="48">
        <v>7.2</v>
      </c>
      <c r="BA7" s="18">
        <f>(AY7*0.75)+(AZ7*0.25)</f>
        <v>6.0093749999999995</v>
      </c>
      <c r="BB7" s="49"/>
      <c r="BC7" s="48">
        <v>0</v>
      </c>
      <c r="BD7" s="48">
        <v>6</v>
      </c>
      <c r="BE7" s="48">
        <v>0</v>
      </c>
      <c r="BF7" s="48">
        <v>0</v>
      </c>
      <c r="BG7" s="48">
        <v>6.7</v>
      </c>
      <c r="BH7">
        <f>SUM(BC7:BG7)</f>
        <v>12.7</v>
      </c>
      <c r="BI7">
        <f>BH7/5</f>
        <v>2.54</v>
      </c>
      <c r="BJ7" s="49"/>
      <c r="BK7" s="48">
        <v>6.9</v>
      </c>
      <c r="BL7" s="48">
        <v>5.3</v>
      </c>
      <c r="BM7">
        <f>(BK7*0.15)+(BL7*0.85)</f>
        <v>5.54</v>
      </c>
      <c r="BN7" s="48">
        <v>5.7</v>
      </c>
      <c r="BO7">
        <f>BI7+BM7+BN7</f>
        <v>13.780000000000001</v>
      </c>
      <c r="BP7" s="18">
        <f>BO7/3</f>
        <v>4.5933333333333337</v>
      </c>
      <c r="BQ7" s="49"/>
      <c r="BR7" s="48">
        <v>7.4</v>
      </c>
      <c r="BS7" s="48">
        <v>6.5</v>
      </c>
      <c r="BT7">
        <f>(BR7*0.7)+(BS7*0.3)</f>
        <v>7.13</v>
      </c>
      <c r="BU7" s="48">
        <v>5.8</v>
      </c>
      <c r="BV7" s="48">
        <v>8.1999999999999993</v>
      </c>
      <c r="BW7">
        <f>(BT7*0.5)+(BU7*0.25)+(BV7*0.25)</f>
        <v>7.0649999999999995</v>
      </c>
      <c r="BX7" s="18">
        <f>(BA7+BP7+BW7)/3</f>
        <v>5.88923611111111</v>
      </c>
      <c r="BY7" s="51"/>
      <c r="BZ7" s="48">
        <v>6.5</v>
      </c>
      <c r="CA7" s="48">
        <v>6.3</v>
      </c>
      <c r="CB7" s="48">
        <v>6.4</v>
      </c>
      <c r="CC7" s="48">
        <v>6.3</v>
      </c>
      <c r="CD7" s="48">
        <v>6.5</v>
      </c>
      <c r="CE7" s="48">
        <v>0</v>
      </c>
      <c r="CF7" s="48">
        <v>7</v>
      </c>
      <c r="CG7" s="48">
        <v>6.8</v>
      </c>
      <c r="CH7">
        <f>SUM(BZ7:CG7)</f>
        <v>45.8</v>
      </c>
      <c r="CI7">
        <f>CH7/8</f>
        <v>5.7249999999999996</v>
      </c>
      <c r="CJ7" s="48">
        <v>7.8</v>
      </c>
      <c r="CK7">
        <f>(CI7*0.75)+(CJ7*0.25)</f>
        <v>6.2437499999999995</v>
      </c>
      <c r="CL7" s="49"/>
      <c r="CM7" s="48">
        <v>0</v>
      </c>
      <c r="CN7" s="48">
        <v>6</v>
      </c>
      <c r="CO7" s="48">
        <v>0</v>
      </c>
      <c r="CP7" s="48">
        <v>0</v>
      </c>
      <c r="CQ7" s="48">
        <v>7</v>
      </c>
      <c r="CR7">
        <f>SUM(CM7:CQ7)</f>
        <v>13</v>
      </c>
      <c r="CS7">
        <f>CR7/5</f>
        <v>2.6</v>
      </c>
      <c r="CT7" s="49"/>
      <c r="CU7" s="48">
        <v>6.3</v>
      </c>
      <c r="CV7" s="48">
        <v>3.7</v>
      </c>
      <c r="CW7">
        <f>(CU7*0.15)+(CV7*0.85)</f>
        <v>4.09</v>
      </c>
      <c r="CX7" s="48">
        <v>7.6</v>
      </c>
      <c r="CY7">
        <f>CS7+CW7+CX7</f>
        <v>14.29</v>
      </c>
      <c r="CZ7">
        <f>CY7/3</f>
        <v>4.7633333333333328</v>
      </c>
      <c r="DA7" s="49"/>
      <c r="DB7" s="48">
        <v>7</v>
      </c>
      <c r="DC7" s="48">
        <v>5.2</v>
      </c>
      <c r="DD7">
        <f>(DB7*0.7)+(DC7*0.3)</f>
        <v>6.4599999999999991</v>
      </c>
      <c r="DE7" s="48">
        <v>7.3</v>
      </c>
      <c r="DF7" s="48">
        <v>7.4</v>
      </c>
      <c r="DG7">
        <f>(DD7*0.5)+(DE7*0.25)+(DF7*0.25)</f>
        <v>6.9049999999999994</v>
      </c>
      <c r="DH7" s="18">
        <f>(CK7+CZ7+DG7)/3</f>
        <v>5.9706944444444439</v>
      </c>
      <c r="DI7" s="51"/>
      <c r="DJ7" s="18">
        <f>AN7</f>
        <v>5.4738888888888892</v>
      </c>
      <c r="DK7" s="18">
        <f>BX7</f>
        <v>5.88923611111111</v>
      </c>
      <c r="DL7" s="18">
        <f>DH7</f>
        <v>5.9706944444444439</v>
      </c>
      <c r="DM7" s="18">
        <f>AVERAGE(DJ7:DL7)</f>
        <v>5.7779398148148147</v>
      </c>
      <c r="DN7">
        <f>RANK(DM7,DM$7:DM$7)</f>
        <v>1</v>
      </c>
      <c r="DO7" s="51"/>
      <c r="DP7" s="18">
        <f>Q7</f>
        <v>5.55</v>
      </c>
      <c r="DQ7" s="18">
        <f>BA7</f>
        <v>6.0093749999999995</v>
      </c>
      <c r="DR7" s="18">
        <f>CK7</f>
        <v>6.2437499999999995</v>
      </c>
      <c r="DS7" s="18">
        <f>AVERAGE(DP7:DR7)</f>
        <v>5.9343749999999993</v>
      </c>
      <c r="DU7" s="51"/>
      <c r="DV7" s="18">
        <f>AF7</f>
        <v>4.2466666666666661</v>
      </c>
      <c r="DW7" s="18">
        <f>BP7</f>
        <v>4.5933333333333337</v>
      </c>
      <c r="DX7" s="18">
        <f>CZ7</f>
        <v>4.7633333333333328</v>
      </c>
      <c r="DY7" s="18">
        <f>AVERAGE(DV7:DX7)</f>
        <v>4.5344444444444436</v>
      </c>
      <c r="EA7" s="51"/>
      <c r="EB7">
        <f>AM7</f>
        <v>6.6250000000000009</v>
      </c>
      <c r="EC7">
        <f>BW7</f>
        <v>7.0649999999999995</v>
      </c>
      <c r="ED7">
        <f>DG7</f>
        <v>6.9049999999999994</v>
      </c>
      <c r="EE7">
        <f>AVERAGE(EB7:ED7)</f>
        <v>6.8649999999999993</v>
      </c>
      <c r="EF7">
        <f>RANK(EE7,EE$7:EE$7)</f>
        <v>1</v>
      </c>
    </row>
    <row r="8" spans="1:136" x14ac:dyDescent="0.25">
      <c r="A8">
        <v>98</v>
      </c>
      <c r="B8" t="s">
        <v>184</v>
      </c>
      <c r="C8" t="s">
        <v>254</v>
      </c>
      <c r="D8" t="s">
        <v>86</v>
      </c>
      <c r="E8" t="s">
        <v>255</v>
      </c>
      <c r="F8" s="65">
        <v>5.5</v>
      </c>
      <c r="G8" s="65">
        <v>6.3</v>
      </c>
      <c r="H8" s="65">
        <v>6.7</v>
      </c>
      <c r="I8" s="65">
        <v>5.3</v>
      </c>
      <c r="J8" s="65">
        <v>5</v>
      </c>
      <c r="K8" s="65">
        <v>2.2999999999999998</v>
      </c>
      <c r="L8" s="65">
        <v>4.5</v>
      </c>
      <c r="M8" s="65">
        <v>4.5</v>
      </c>
      <c r="N8">
        <f>SUM(F8:M8)</f>
        <v>40.1</v>
      </c>
      <c r="O8" s="18">
        <f>N8/8</f>
        <v>5.0125000000000002</v>
      </c>
      <c r="P8" s="48">
        <v>6.5</v>
      </c>
      <c r="Q8" s="18">
        <f>(O8*0.75)+(P8*0.25)</f>
        <v>5.3843750000000004</v>
      </c>
      <c r="R8" s="49"/>
      <c r="S8" s="48">
        <v>5</v>
      </c>
      <c r="T8" s="48">
        <v>0</v>
      </c>
      <c r="U8" s="48">
        <v>4.5</v>
      </c>
      <c r="V8" s="48">
        <v>0</v>
      </c>
      <c r="W8" s="48">
        <v>5.5</v>
      </c>
      <c r="X8">
        <f>SUM(S8:W8)</f>
        <v>15</v>
      </c>
      <c r="Y8">
        <f>X8/5</f>
        <v>3</v>
      </c>
      <c r="Z8" s="49"/>
      <c r="AA8" s="48">
        <v>5.2</v>
      </c>
      <c r="AB8" s="48">
        <v>2.8</v>
      </c>
      <c r="AC8">
        <f>(AA8*0.15)+(AB8*0.85)</f>
        <v>3.16</v>
      </c>
      <c r="AD8" s="48">
        <v>6.2</v>
      </c>
      <c r="AE8">
        <f>Y8+AC8+AD8</f>
        <v>12.36</v>
      </c>
      <c r="AF8" s="18">
        <f>AE8/3</f>
        <v>4.12</v>
      </c>
      <c r="AG8" s="49"/>
      <c r="AH8" s="48">
        <v>6.8</v>
      </c>
      <c r="AI8" s="48">
        <v>4.0999999999999996</v>
      </c>
      <c r="AJ8">
        <f>(AH8*0.7)+(AI8*0.3)</f>
        <v>5.9899999999999993</v>
      </c>
      <c r="AK8" s="48">
        <v>4.7</v>
      </c>
      <c r="AL8" s="48">
        <v>7.3</v>
      </c>
      <c r="AM8">
        <f>(AJ8*0.5)+(AK8*0.25)+(AL8*0.25)</f>
        <v>5.9950000000000001</v>
      </c>
      <c r="AN8" s="18">
        <f>(Q8+AF8+AM8)/3</f>
        <v>5.1664583333333338</v>
      </c>
      <c r="AO8" s="51"/>
      <c r="AP8" s="48">
        <v>6</v>
      </c>
      <c r="AQ8" s="48">
        <v>5.5</v>
      </c>
      <c r="AR8" s="48">
        <v>6.2</v>
      </c>
      <c r="AS8" s="48">
        <v>6.6</v>
      </c>
      <c r="AT8" s="48">
        <v>6.2</v>
      </c>
      <c r="AU8" s="48">
        <v>5</v>
      </c>
      <c r="AV8" s="48">
        <v>6</v>
      </c>
      <c r="AW8" s="48">
        <v>5</v>
      </c>
      <c r="AX8">
        <f>SUM(AP8:AW8)</f>
        <v>46.5</v>
      </c>
      <c r="AY8">
        <f>AX8/8</f>
        <v>5.8125</v>
      </c>
      <c r="AZ8" s="48">
        <v>7.2</v>
      </c>
      <c r="BA8" s="18">
        <f>(AY8*0.75)+(AZ8*0.25)</f>
        <v>6.1593749999999998</v>
      </c>
      <c r="BB8" s="49"/>
      <c r="BC8" s="48">
        <v>4.7</v>
      </c>
      <c r="BD8" s="48">
        <v>0</v>
      </c>
      <c r="BE8" s="48">
        <v>4.5</v>
      </c>
      <c r="BF8" s="48">
        <v>0</v>
      </c>
      <c r="BG8" s="48">
        <v>6.5</v>
      </c>
      <c r="BH8">
        <f>SUM(BC8:BG8)</f>
        <v>15.7</v>
      </c>
      <c r="BI8">
        <f>BH8/5</f>
        <v>3.1399999999999997</v>
      </c>
      <c r="BJ8" s="49"/>
      <c r="BK8" s="48">
        <v>5.7</v>
      </c>
      <c r="BL8" s="48">
        <v>5.3</v>
      </c>
      <c r="BM8">
        <f>(BK8*0.15)+(BL8*0.85)</f>
        <v>5.3599999999999994</v>
      </c>
      <c r="BN8" s="48">
        <v>5.9</v>
      </c>
      <c r="BO8">
        <f>BI8+BM8+BN8</f>
        <v>14.4</v>
      </c>
      <c r="BP8" s="18">
        <f>BO8/3</f>
        <v>4.8</v>
      </c>
      <c r="BQ8" s="49"/>
      <c r="BR8" s="48">
        <v>7.8</v>
      </c>
      <c r="BS8" s="48">
        <v>4.8</v>
      </c>
      <c r="BT8">
        <f>(BR8*0.7)+(BS8*0.3)</f>
        <v>6.9</v>
      </c>
      <c r="BU8" s="48">
        <v>5.6</v>
      </c>
      <c r="BV8" s="48">
        <v>8.1999999999999993</v>
      </c>
      <c r="BW8">
        <f>(BT8*0.5)+(BU8*0.25)+(BV8*0.25)</f>
        <v>6.8999999999999995</v>
      </c>
      <c r="BX8" s="18">
        <f>(BA8+BP8+BW8)/3</f>
        <v>5.953125</v>
      </c>
      <c r="BY8" s="51"/>
      <c r="BZ8" s="48">
        <v>6</v>
      </c>
      <c r="CA8" s="48">
        <v>6</v>
      </c>
      <c r="CB8" s="48">
        <v>5.7</v>
      </c>
      <c r="CC8" s="48">
        <v>6</v>
      </c>
      <c r="CD8" s="48">
        <v>6.3</v>
      </c>
      <c r="CE8" s="48">
        <v>5</v>
      </c>
      <c r="CF8" s="48">
        <v>5.5</v>
      </c>
      <c r="CG8" s="48">
        <v>5.6</v>
      </c>
      <c r="CH8">
        <f>SUM(BZ8:CG8)</f>
        <v>46.1</v>
      </c>
      <c r="CI8">
        <f>CH8/8</f>
        <v>5.7625000000000002</v>
      </c>
      <c r="CJ8" s="48">
        <v>8</v>
      </c>
      <c r="CK8">
        <f>(CI8*0.75)+(CJ8*0.25)</f>
        <v>6.3218750000000004</v>
      </c>
      <c r="CL8" s="49"/>
      <c r="CM8" s="48">
        <v>5</v>
      </c>
      <c r="CN8" s="48">
        <v>0</v>
      </c>
      <c r="CO8" s="48">
        <v>4.5</v>
      </c>
      <c r="CP8" s="48">
        <v>0</v>
      </c>
      <c r="CQ8" s="48">
        <v>6</v>
      </c>
      <c r="CR8">
        <f>SUM(CM8:CQ8)</f>
        <v>15.5</v>
      </c>
      <c r="CS8">
        <f>CR8/5</f>
        <v>3.1</v>
      </c>
      <c r="CT8" s="49"/>
      <c r="CU8" s="48">
        <v>7.3</v>
      </c>
      <c r="CV8" s="48">
        <v>4.0999999999999996</v>
      </c>
      <c r="CW8">
        <f>(CU8*0.15)+(CV8*0.85)</f>
        <v>4.5799999999999992</v>
      </c>
      <c r="CX8" s="48">
        <v>7.6</v>
      </c>
      <c r="CY8">
        <f>CS8+CW8+CX8</f>
        <v>15.28</v>
      </c>
      <c r="CZ8">
        <f>CY8/3</f>
        <v>5.0933333333333328</v>
      </c>
      <c r="DA8" s="49"/>
      <c r="DB8" s="48">
        <v>6.9</v>
      </c>
      <c r="DC8" s="48">
        <v>4.5</v>
      </c>
      <c r="DD8">
        <f>(DB8*0.7)+(DC8*0.3)</f>
        <v>6.18</v>
      </c>
      <c r="DE8" s="48">
        <v>7.2</v>
      </c>
      <c r="DF8" s="48">
        <v>7</v>
      </c>
      <c r="DG8">
        <f>(DD8*0.5)+(DE8*0.25)+(DF8*0.25)</f>
        <v>6.64</v>
      </c>
      <c r="DH8" s="18">
        <f>(CK8+CZ8+DG8)/3</f>
        <v>6.0184027777777773</v>
      </c>
      <c r="DI8" s="51"/>
      <c r="DJ8" s="18">
        <f>AN8</f>
        <v>5.1664583333333338</v>
      </c>
      <c r="DK8" s="18">
        <f>BX8</f>
        <v>5.953125</v>
      </c>
      <c r="DL8" s="18">
        <f>DH8</f>
        <v>6.0184027777777773</v>
      </c>
      <c r="DM8" s="18">
        <f>AVERAGE(DJ8:DL8)</f>
        <v>5.7126620370370373</v>
      </c>
      <c r="DN8">
        <v>2</v>
      </c>
      <c r="DO8" s="51"/>
      <c r="DP8" s="18">
        <f>Q8</f>
        <v>5.3843750000000004</v>
      </c>
      <c r="DQ8" s="18">
        <f>BA8</f>
        <v>6.1593749999999998</v>
      </c>
      <c r="DR8" s="18">
        <f>CK8</f>
        <v>6.3218750000000004</v>
      </c>
      <c r="DS8" s="18">
        <f>AVERAGE(DP8:DR8)</f>
        <v>5.9552083333333341</v>
      </c>
      <c r="DU8" s="51"/>
      <c r="DV8" s="18">
        <f>AF8</f>
        <v>4.12</v>
      </c>
      <c r="DW8" s="18">
        <f>BP8</f>
        <v>4.8</v>
      </c>
      <c r="DX8" s="18">
        <f>CZ8</f>
        <v>5.0933333333333328</v>
      </c>
      <c r="DY8" s="18">
        <f>AVERAGE(DV8:DX8)</f>
        <v>4.6711111111111103</v>
      </c>
      <c r="EA8" s="51"/>
      <c r="EB8">
        <f>AM8</f>
        <v>5.9950000000000001</v>
      </c>
      <c r="EC8">
        <f>BW8</f>
        <v>6.8999999999999995</v>
      </c>
      <c r="ED8">
        <f>DG8</f>
        <v>6.64</v>
      </c>
      <c r="EE8" s="18">
        <f>AVERAGE(EB8:ED8)</f>
        <v>6.5116666666666667</v>
      </c>
      <c r="EF8">
        <v>2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>
      <selection activeCell="D20" sqref="D20"/>
    </sheetView>
  </sheetViews>
  <sheetFormatPr defaultRowHeight="13.2" x14ac:dyDescent="0.25"/>
  <cols>
    <col min="2" max="2" width="15.88671875" bestFit="1" customWidth="1"/>
    <col min="3" max="3" width="26.5546875" bestFit="1" customWidth="1"/>
    <col min="4" max="4" width="15" bestFit="1" customWidth="1"/>
    <col min="5" max="5" width="23.5546875" bestFit="1" customWidth="1"/>
    <col min="6" max="8" width="5.6640625" customWidth="1"/>
    <col min="9" max="9" width="6.6640625" customWidth="1"/>
    <col min="10" max="13" width="5.6640625" customWidth="1"/>
    <col min="14" max="14" width="6.6640625" customWidth="1"/>
    <col min="15" max="18" width="5.6640625" customWidth="1"/>
    <col min="19" max="19" width="6.6640625" customWidth="1"/>
    <col min="20" max="20" width="5.6640625" customWidth="1"/>
    <col min="21" max="25" width="8.6640625" customWidth="1"/>
  </cols>
  <sheetData>
    <row r="1" spans="1:25" x14ac:dyDescent="0.25">
      <c r="A1" t="s">
        <v>132</v>
      </c>
      <c r="D1" t="s">
        <v>0</v>
      </c>
      <c r="E1" t="s">
        <v>129</v>
      </c>
      <c r="F1" t="s">
        <v>0</v>
      </c>
      <c r="H1" t="s">
        <v>236</v>
      </c>
      <c r="J1" s="51"/>
      <c r="K1" t="s">
        <v>1</v>
      </c>
      <c r="M1" t="s">
        <v>129</v>
      </c>
      <c r="O1" s="51"/>
      <c r="P1" t="s">
        <v>2</v>
      </c>
      <c r="R1">
        <f>E3</f>
        <v>0</v>
      </c>
      <c r="S1">
        <f>E3</f>
        <v>0</v>
      </c>
      <c r="Y1">
        <f ca="1">NOW()</f>
        <v>42607.573470833333</v>
      </c>
    </row>
    <row r="2" spans="1:25" x14ac:dyDescent="0.25">
      <c r="A2" t="s">
        <v>132</v>
      </c>
      <c r="D2" t="s">
        <v>1</v>
      </c>
      <c r="E2" t="s">
        <v>131</v>
      </c>
      <c r="J2" s="51"/>
      <c r="O2" s="51"/>
      <c r="Y2">
        <f ca="1">NOW()</f>
        <v>42607.573470833333</v>
      </c>
    </row>
    <row r="3" spans="1:25" x14ac:dyDescent="0.25">
      <c r="A3" t="s">
        <v>71</v>
      </c>
      <c r="C3" t="s">
        <v>238</v>
      </c>
      <c r="D3" t="s">
        <v>2</v>
      </c>
      <c r="J3" s="51"/>
      <c r="O3" s="51"/>
    </row>
    <row r="4" spans="1:25" x14ac:dyDescent="0.25">
      <c r="I4" t="s">
        <v>7</v>
      </c>
      <c r="J4" s="51"/>
      <c r="N4" t="s">
        <v>7</v>
      </c>
      <c r="O4" s="51"/>
      <c r="S4" t="s">
        <v>7</v>
      </c>
      <c r="U4" t="s">
        <v>45</v>
      </c>
      <c r="X4" t="s">
        <v>49</v>
      </c>
    </row>
    <row r="5" spans="1:25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24</v>
      </c>
      <c r="G5" t="s">
        <v>54</v>
      </c>
      <c r="H5" t="s">
        <v>10</v>
      </c>
      <c r="I5" t="s">
        <v>27</v>
      </c>
      <c r="J5" s="51"/>
      <c r="K5" t="s">
        <v>24</v>
      </c>
      <c r="L5" t="s">
        <v>54</v>
      </c>
      <c r="M5" t="s">
        <v>10</v>
      </c>
      <c r="N5" t="s">
        <v>27</v>
      </c>
      <c r="O5" s="51"/>
      <c r="P5" t="s">
        <v>24</v>
      </c>
      <c r="Q5" t="s">
        <v>54</v>
      </c>
      <c r="R5" t="s">
        <v>10</v>
      </c>
      <c r="S5" t="s">
        <v>27</v>
      </c>
      <c r="U5" t="s">
        <v>28</v>
      </c>
      <c r="V5" t="s">
        <v>29</v>
      </c>
      <c r="W5" t="s">
        <v>30</v>
      </c>
      <c r="X5" t="s">
        <v>23</v>
      </c>
      <c r="Y5" t="s">
        <v>32</v>
      </c>
    </row>
    <row r="6" spans="1:25" x14ac:dyDescent="0.25">
      <c r="J6" s="51"/>
      <c r="O6" s="51"/>
    </row>
    <row r="7" spans="1:25" x14ac:dyDescent="0.25">
      <c r="A7">
        <v>109</v>
      </c>
      <c r="B7" t="s">
        <v>147</v>
      </c>
      <c r="C7" s="49"/>
      <c r="D7" s="49"/>
      <c r="E7" t="s">
        <v>170</v>
      </c>
      <c r="F7" s="49"/>
      <c r="G7" s="49"/>
      <c r="H7" s="49"/>
      <c r="I7" s="49"/>
      <c r="J7" s="51"/>
      <c r="K7" s="49"/>
      <c r="L7" s="49"/>
      <c r="M7" s="49"/>
      <c r="N7" s="49"/>
      <c r="O7" s="51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x14ac:dyDescent="0.25">
      <c r="A8">
        <v>115</v>
      </c>
      <c r="B8" t="s">
        <v>157</v>
      </c>
      <c r="C8" t="s">
        <v>163</v>
      </c>
      <c r="D8" t="s">
        <v>164</v>
      </c>
      <c r="E8" t="s">
        <v>170</v>
      </c>
      <c r="F8" s="48">
        <v>5</v>
      </c>
      <c r="G8" s="48">
        <v>5.8</v>
      </c>
      <c r="H8" s="48">
        <v>7.2</v>
      </c>
      <c r="I8" s="18">
        <f>(F8*0.25)+(G8*0.65)+(H8*0.1)</f>
        <v>5.7399999999999993</v>
      </c>
      <c r="J8" s="52"/>
      <c r="K8" s="54">
        <v>5.0999999999999996</v>
      </c>
      <c r="L8" s="54">
        <v>5.55</v>
      </c>
      <c r="M8" s="54">
        <v>6</v>
      </c>
      <c r="N8" s="18">
        <f>(K8*0.25)+(L8*0.65)+(M8*0.1)</f>
        <v>5.4824999999999999</v>
      </c>
      <c r="O8" s="52"/>
      <c r="P8" s="54"/>
      <c r="Q8" s="54"/>
      <c r="R8" s="54"/>
      <c r="S8" s="18">
        <f>(P8*0.25)+(Q8*0.65)+(R8*0.1)</f>
        <v>0</v>
      </c>
      <c r="T8" s="18"/>
      <c r="U8" s="18">
        <f>I8</f>
        <v>5.7399999999999993</v>
      </c>
      <c r="V8" s="18">
        <f>N8</f>
        <v>5.4824999999999999</v>
      </c>
      <c r="W8" s="18"/>
      <c r="X8" s="18">
        <f>AVERAGE(U8:W8)</f>
        <v>5.6112500000000001</v>
      </c>
    </row>
    <row r="9" spans="1:25" x14ac:dyDescent="0.25">
      <c r="A9">
        <v>112</v>
      </c>
      <c r="B9" t="s">
        <v>149</v>
      </c>
      <c r="C9" s="49"/>
      <c r="D9" s="49"/>
      <c r="E9" t="s">
        <v>170</v>
      </c>
      <c r="F9" s="49"/>
      <c r="G9" s="49"/>
      <c r="H9" s="49"/>
      <c r="I9" s="37"/>
      <c r="J9" s="52"/>
      <c r="K9" s="37"/>
      <c r="L9" s="37"/>
      <c r="M9" s="37"/>
      <c r="N9" s="37"/>
      <c r="O9" s="52"/>
      <c r="P9" s="37"/>
      <c r="Q9" s="37"/>
      <c r="R9" s="37"/>
      <c r="S9" s="37"/>
      <c r="T9" s="37"/>
      <c r="U9" s="37"/>
      <c r="V9" s="37"/>
      <c r="W9" s="37"/>
      <c r="X9" s="37"/>
      <c r="Y9" s="49"/>
    </row>
    <row r="10" spans="1:25" x14ac:dyDescent="0.25">
      <c r="A10">
        <v>116</v>
      </c>
      <c r="B10" t="s">
        <v>232</v>
      </c>
      <c r="C10" t="s">
        <v>163</v>
      </c>
      <c r="D10" t="s">
        <v>164</v>
      </c>
      <c r="E10" t="s">
        <v>170</v>
      </c>
      <c r="F10" s="48">
        <v>4.5</v>
      </c>
      <c r="G10" s="48">
        <v>5.5</v>
      </c>
      <c r="H10" s="48">
        <v>7</v>
      </c>
      <c r="I10" s="18">
        <f>(F10*0.25)+(G10*0.65)+(H10*0.1)</f>
        <v>5.4</v>
      </c>
      <c r="J10" s="52"/>
      <c r="K10" s="54">
        <v>4.7</v>
      </c>
      <c r="L10" s="54">
        <v>5.2</v>
      </c>
      <c r="M10" s="54">
        <v>6</v>
      </c>
      <c r="N10" s="18">
        <f>(K10*0.25)+(L10*0.65)+(M10*0.1)</f>
        <v>5.1550000000000011</v>
      </c>
      <c r="O10" s="52"/>
      <c r="P10" s="54"/>
      <c r="Q10" s="54"/>
      <c r="R10" s="54"/>
      <c r="S10" s="18">
        <f>(P10*0.25)+(Q10*0.65)+(R10*0.1)</f>
        <v>0</v>
      </c>
      <c r="T10" s="18"/>
      <c r="U10" s="18">
        <f>I10</f>
        <v>5.4</v>
      </c>
      <c r="V10" s="18">
        <f>N10</f>
        <v>5.1550000000000011</v>
      </c>
      <c r="W10" s="18"/>
      <c r="X10" s="18">
        <f>AVERAGE(U10:W10)</f>
        <v>5.2775000000000007</v>
      </c>
    </row>
    <row r="11" spans="1:25" x14ac:dyDescent="0.25">
      <c r="A11">
        <v>113</v>
      </c>
      <c r="B11" t="s">
        <v>174</v>
      </c>
      <c r="C11" s="49"/>
      <c r="D11" s="49"/>
      <c r="E11" t="s">
        <v>170</v>
      </c>
      <c r="F11" s="49"/>
      <c r="G11" s="49"/>
      <c r="H11" s="49"/>
      <c r="I11" s="37"/>
      <c r="J11" s="52"/>
      <c r="K11" s="37"/>
      <c r="L11" s="37"/>
      <c r="M11" s="37"/>
      <c r="N11" s="37"/>
      <c r="O11" s="52"/>
      <c r="P11" s="37"/>
      <c r="Q11" s="37"/>
      <c r="R11" s="37"/>
      <c r="S11" s="37"/>
      <c r="T11" s="37"/>
      <c r="U11" s="37"/>
      <c r="V11" s="37"/>
      <c r="W11" s="37"/>
      <c r="X11" s="37"/>
      <c r="Y11" s="49"/>
    </row>
    <row r="12" spans="1:25" x14ac:dyDescent="0.25">
      <c r="A12">
        <v>122</v>
      </c>
      <c r="B12" t="s">
        <v>175</v>
      </c>
      <c r="C12" t="s">
        <v>163</v>
      </c>
      <c r="D12" t="s">
        <v>164</v>
      </c>
      <c r="E12" t="s">
        <v>170</v>
      </c>
      <c r="F12" s="48">
        <v>4</v>
      </c>
      <c r="G12" s="48">
        <v>5.9</v>
      </c>
      <c r="H12" s="48">
        <v>7</v>
      </c>
      <c r="I12" s="18">
        <f>(F12*0.25)+(G12*0.65)+(H12*0.1)</f>
        <v>5.535000000000001</v>
      </c>
      <c r="J12" s="52"/>
      <c r="K12" s="54">
        <v>4.5999999999999996</v>
      </c>
      <c r="L12" s="54">
        <v>5.3</v>
      </c>
      <c r="M12" s="54">
        <v>6</v>
      </c>
      <c r="N12" s="18">
        <f>(K12*0.25)+(L12*0.65)+(M12*0.1)</f>
        <v>5.1950000000000003</v>
      </c>
      <c r="O12" s="52"/>
      <c r="P12" s="54"/>
      <c r="Q12" s="54"/>
      <c r="R12" s="54"/>
      <c r="S12" s="18">
        <f>(P12*0.25)+(Q12*0.65)+(R12*0.1)</f>
        <v>0</v>
      </c>
      <c r="T12" s="18"/>
      <c r="U12" s="18">
        <f>I12</f>
        <v>5.535000000000001</v>
      </c>
      <c r="V12" s="18">
        <f>N12</f>
        <v>5.1950000000000003</v>
      </c>
      <c r="W12" s="18"/>
      <c r="X12" s="18">
        <f>AVERAGE(U12:W12)</f>
        <v>5.3650000000000002</v>
      </c>
    </row>
    <row r="13" spans="1:25" x14ac:dyDescent="0.25">
      <c r="A13">
        <v>94</v>
      </c>
      <c r="B13" t="s">
        <v>208</v>
      </c>
      <c r="C13" s="49"/>
      <c r="D13" s="49"/>
      <c r="E13" t="s">
        <v>77</v>
      </c>
      <c r="F13" s="49"/>
      <c r="G13" s="49"/>
      <c r="H13" s="49"/>
      <c r="I13" s="37"/>
      <c r="J13" s="52"/>
      <c r="K13" s="37"/>
      <c r="L13" s="37"/>
      <c r="M13" s="37"/>
      <c r="N13" s="37"/>
      <c r="O13" s="52"/>
      <c r="P13" s="37"/>
      <c r="Q13" s="37"/>
      <c r="R13" s="37"/>
      <c r="S13" s="37"/>
      <c r="T13" s="37"/>
      <c r="U13" s="37"/>
      <c r="V13" s="37"/>
      <c r="W13" s="37"/>
      <c r="X13" s="37"/>
      <c r="Y13" s="49"/>
    </row>
    <row r="14" spans="1:25" x14ac:dyDescent="0.25">
      <c r="A14">
        <v>95</v>
      </c>
      <c r="B14" t="s">
        <v>128</v>
      </c>
      <c r="C14" t="s">
        <v>138</v>
      </c>
      <c r="D14" t="s">
        <v>143</v>
      </c>
      <c r="E14" t="s">
        <v>77</v>
      </c>
      <c r="F14" s="48">
        <v>7.5</v>
      </c>
      <c r="G14" s="48">
        <v>7.9</v>
      </c>
      <c r="H14" s="48">
        <v>8.3000000000000007</v>
      </c>
      <c r="I14" s="18">
        <f>(F14*0.25)+(G14*0.65)+(H14*0.1)</f>
        <v>7.8400000000000007</v>
      </c>
      <c r="J14" s="52"/>
      <c r="K14" s="54">
        <v>6.1</v>
      </c>
      <c r="L14" s="54">
        <v>7.4</v>
      </c>
      <c r="M14" s="54">
        <v>6.4</v>
      </c>
      <c r="N14" s="18">
        <f>(K14*0.25)+(L14*0.65)+(M14*0.1)</f>
        <v>6.9750000000000014</v>
      </c>
      <c r="O14" s="52"/>
      <c r="P14" s="54"/>
      <c r="Q14" s="54"/>
      <c r="R14" s="54"/>
      <c r="S14" s="18">
        <f>(P14*0.25)+(Q14*0.65)+(R14*0.1)</f>
        <v>0</v>
      </c>
      <c r="T14" s="18"/>
      <c r="U14" s="18">
        <f>I14</f>
        <v>7.8400000000000007</v>
      </c>
      <c r="V14" s="18">
        <f>N14</f>
        <v>6.9750000000000014</v>
      </c>
      <c r="W14" s="18"/>
      <c r="X14" s="18">
        <f>AVERAGE(U14:W14)</f>
        <v>7.4075000000000006</v>
      </c>
      <c r="Y14">
        <v>1</v>
      </c>
    </row>
    <row r="15" spans="1:25" x14ac:dyDescent="0.25">
      <c r="A15">
        <v>148</v>
      </c>
      <c r="B15" t="s">
        <v>176</v>
      </c>
      <c r="C15" s="49"/>
      <c r="D15" s="49"/>
      <c r="E15" t="s">
        <v>79</v>
      </c>
      <c r="F15" s="49"/>
      <c r="G15" s="49"/>
      <c r="H15" s="49"/>
      <c r="I15" s="37"/>
      <c r="J15" s="52"/>
      <c r="K15" s="37"/>
      <c r="L15" s="37"/>
      <c r="M15" s="37"/>
      <c r="N15" s="37"/>
      <c r="O15" s="52"/>
      <c r="P15" s="37"/>
      <c r="Q15" s="37"/>
      <c r="R15" s="37"/>
      <c r="S15" s="37"/>
      <c r="T15" s="37"/>
      <c r="U15" s="37"/>
      <c r="V15" s="37"/>
      <c r="W15" s="37"/>
      <c r="X15" s="37"/>
      <c r="Y15" s="49"/>
    </row>
    <row r="16" spans="1:25" x14ac:dyDescent="0.25">
      <c r="A16">
        <v>157</v>
      </c>
      <c r="B16" t="s">
        <v>165</v>
      </c>
      <c r="C16" t="s">
        <v>159</v>
      </c>
      <c r="D16" t="s">
        <v>142</v>
      </c>
      <c r="E16" t="s">
        <v>79</v>
      </c>
      <c r="F16" s="48">
        <v>5.5</v>
      </c>
      <c r="G16" s="48">
        <v>6.4</v>
      </c>
      <c r="H16" s="48">
        <v>7.4</v>
      </c>
      <c r="I16" s="18">
        <f>(F16*0.25)+(G16*0.65)+(H16*0.1)</f>
        <v>6.2750000000000004</v>
      </c>
      <c r="J16" s="52"/>
      <c r="K16" s="54">
        <v>5.3</v>
      </c>
      <c r="L16" s="54">
        <v>7.1</v>
      </c>
      <c r="M16" s="54">
        <v>6.2</v>
      </c>
      <c r="N16" s="18">
        <f>(K16*0.25)+(L16*0.65)+(M16*0.1)</f>
        <v>6.5600000000000005</v>
      </c>
      <c r="O16" s="52"/>
      <c r="P16" s="54"/>
      <c r="Q16" s="54"/>
      <c r="R16" s="54"/>
      <c r="S16" s="18">
        <f>(P16*0.25)+(Q16*0.65)+(R16*0.1)</f>
        <v>0</v>
      </c>
      <c r="T16" s="18"/>
      <c r="U16" s="18">
        <f>I16</f>
        <v>6.2750000000000004</v>
      </c>
      <c r="V16" s="18">
        <f>N16</f>
        <v>6.5600000000000005</v>
      </c>
      <c r="W16" s="18"/>
      <c r="X16" s="18">
        <f>AVERAGE(U16:W16)</f>
        <v>6.4175000000000004</v>
      </c>
    </row>
    <row r="17" spans="1:25" x14ac:dyDescent="0.25">
      <c r="A17">
        <v>81</v>
      </c>
      <c r="B17" t="s">
        <v>210</v>
      </c>
      <c r="C17" s="49"/>
      <c r="D17" s="49"/>
      <c r="E17" t="s">
        <v>94</v>
      </c>
      <c r="F17" s="49"/>
      <c r="G17" s="49"/>
      <c r="H17" s="49"/>
      <c r="I17" s="37"/>
      <c r="J17" s="52"/>
      <c r="K17" s="37"/>
      <c r="L17" s="37"/>
      <c r="M17" s="37"/>
      <c r="N17" s="37"/>
      <c r="O17" s="52"/>
      <c r="P17" s="37"/>
      <c r="Q17" s="37"/>
      <c r="R17" s="37"/>
      <c r="S17" s="37"/>
      <c r="T17" s="37"/>
      <c r="U17" s="37"/>
      <c r="V17" s="37"/>
      <c r="W17" s="37"/>
      <c r="X17" s="37"/>
      <c r="Y17" s="49"/>
    </row>
    <row r="18" spans="1:25" x14ac:dyDescent="0.25">
      <c r="A18">
        <v>117</v>
      </c>
      <c r="B18" t="s">
        <v>233</v>
      </c>
      <c r="C18" t="s">
        <v>158</v>
      </c>
      <c r="D18" t="s">
        <v>164</v>
      </c>
      <c r="E18" t="s">
        <v>170</v>
      </c>
      <c r="F18" s="48">
        <v>4.2</v>
      </c>
      <c r="G18" s="48">
        <v>6.5</v>
      </c>
      <c r="H18" s="48">
        <v>6.2</v>
      </c>
      <c r="I18" s="18">
        <f>(F18*0.25)+(G18*0.65)+(H18*0.1)</f>
        <v>5.8950000000000005</v>
      </c>
      <c r="J18" s="52"/>
      <c r="K18" s="54">
        <v>4.7</v>
      </c>
      <c r="L18" s="54">
        <v>6.7</v>
      </c>
      <c r="M18" s="54">
        <v>5.7</v>
      </c>
      <c r="N18" s="18">
        <f>(K18*0.25)+(L18*0.65)+(M18*0.1)</f>
        <v>6.1000000000000005</v>
      </c>
      <c r="O18" s="52"/>
      <c r="P18" s="54"/>
      <c r="Q18" s="54"/>
      <c r="R18" s="54"/>
      <c r="S18" s="18">
        <f>(P18*0.25)+(Q18*0.65)+(R18*0.1)</f>
        <v>0</v>
      </c>
      <c r="T18" s="18"/>
      <c r="U18" s="18">
        <f>I18</f>
        <v>5.8950000000000005</v>
      </c>
      <c r="V18" s="18">
        <f>N18</f>
        <v>6.1000000000000005</v>
      </c>
      <c r="W18" s="18"/>
      <c r="X18" s="18">
        <f>AVERAGE(U18:W18)</f>
        <v>5.9975000000000005</v>
      </c>
    </row>
    <row r="19" spans="1:25" x14ac:dyDescent="0.25">
      <c r="A19">
        <v>108</v>
      </c>
      <c r="B19" t="s">
        <v>209</v>
      </c>
      <c r="C19" s="49"/>
      <c r="D19" s="49"/>
      <c r="E19" t="s">
        <v>211</v>
      </c>
      <c r="F19" s="49"/>
      <c r="G19" s="49"/>
      <c r="H19" s="49"/>
      <c r="I19" s="37"/>
      <c r="J19" s="52"/>
      <c r="K19" s="37"/>
      <c r="L19" s="37"/>
      <c r="M19" s="37"/>
      <c r="N19" s="37"/>
      <c r="O19" s="52"/>
      <c r="P19" s="37"/>
      <c r="Q19" s="37"/>
      <c r="R19" s="37"/>
      <c r="S19" s="37"/>
      <c r="T19" s="37"/>
      <c r="U19" s="37"/>
      <c r="V19" s="37"/>
      <c r="W19" s="37"/>
      <c r="X19" s="37"/>
      <c r="Y19" s="49"/>
    </row>
    <row r="20" spans="1:25" x14ac:dyDescent="0.25">
      <c r="A20">
        <v>119</v>
      </c>
      <c r="B20" t="s">
        <v>234</v>
      </c>
      <c r="C20" t="s">
        <v>158</v>
      </c>
      <c r="D20" t="s">
        <v>164</v>
      </c>
      <c r="E20" t="s">
        <v>170</v>
      </c>
      <c r="F20" s="48">
        <v>5.2</v>
      </c>
      <c r="G20" s="48">
        <v>6.8</v>
      </c>
      <c r="H20" s="48">
        <v>6</v>
      </c>
      <c r="I20" s="18">
        <f>(F20*0.25)+(G20*0.65)+(H20*0.1)</f>
        <v>6.32</v>
      </c>
      <c r="J20" s="52"/>
      <c r="K20" s="54">
        <v>4.7</v>
      </c>
      <c r="L20" s="54">
        <v>5</v>
      </c>
      <c r="M20" s="54">
        <v>5.5</v>
      </c>
      <c r="N20" s="18">
        <f>(K20*0.25)+(L20*0.65)+(M20*0.1)</f>
        <v>4.9749999999999996</v>
      </c>
      <c r="O20" s="52"/>
      <c r="P20" s="54"/>
      <c r="Q20" s="54"/>
      <c r="R20" s="54"/>
      <c r="S20" s="18">
        <f>(P20*0.25)+(Q20*0.65)+(R20*0.1)</f>
        <v>0</v>
      </c>
      <c r="T20" s="18"/>
      <c r="U20" s="18">
        <f>I20</f>
        <v>6.32</v>
      </c>
      <c r="V20" s="18">
        <f>N20</f>
        <v>4.9749999999999996</v>
      </c>
      <c r="W20" s="18"/>
      <c r="X20" s="18">
        <f>AVERAGE(U20:W20)</f>
        <v>5.6475</v>
      </c>
    </row>
    <row r="21" spans="1:25" x14ac:dyDescent="0.25">
      <c r="C21" t="s">
        <v>264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tabSelected="1" workbookViewId="0">
      <selection activeCell="K38" sqref="K38"/>
    </sheetView>
  </sheetViews>
  <sheetFormatPr defaultRowHeight="13.2" x14ac:dyDescent="0.25"/>
  <cols>
    <col min="1" max="1" width="5.5546875" customWidth="1"/>
    <col min="2" max="2" width="20.6640625" customWidth="1"/>
    <col min="3" max="3" width="22.109375" customWidth="1"/>
    <col min="4" max="4" width="14" customWidth="1"/>
    <col min="5" max="5" width="20.109375" customWidth="1"/>
    <col min="6" max="8" width="5.6640625" customWidth="1"/>
    <col min="9" max="9" width="6.6640625" customWidth="1"/>
    <col min="10" max="10" width="3.109375" customWidth="1"/>
    <col min="11" max="13" width="5.6640625" customWidth="1"/>
    <col min="14" max="14" width="6.6640625" customWidth="1"/>
    <col min="15" max="15" width="3.109375" customWidth="1"/>
    <col min="16" max="18" width="5.6640625" customWidth="1"/>
    <col min="19" max="19" width="6.6640625" customWidth="1"/>
    <col min="20" max="20" width="3.109375" customWidth="1"/>
    <col min="21" max="24" width="8.6640625" customWidth="1"/>
    <col min="25" max="25" width="11.44140625" customWidth="1"/>
  </cols>
  <sheetData>
    <row r="1" spans="1:25" x14ac:dyDescent="0.25">
      <c r="A1" t="s">
        <v>132</v>
      </c>
      <c r="D1" t="s">
        <v>0</v>
      </c>
      <c r="E1" s="23" t="s">
        <v>235</v>
      </c>
      <c r="F1" t="s">
        <v>0</v>
      </c>
      <c r="H1" t="str">
        <f>E1</f>
        <v>Angie Deeks</v>
      </c>
      <c r="I1" s="19"/>
      <c r="J1" s="2"/>
      <c r="K1" t="s">
        <v>1</v>
      </c>
      <c r="M1" t="str">
        <f>E2</f>
        <v>Krystle Lander</v>
      </c>
      <c r="N1" s="19"/>
      <c r="O1" s="3"/>
      <c r="P1" t="s">
        <v>2</v>
      </c>
      <c r="R1">
        <f>E3</f>
        <v>0</v>
      </c>
      <c r="S1" s="19"/>
      <c r="T1" s="2"/>
      <c r="Y1" s="4">
        <f ca="1">NOW()</f>
        <v>42607.573470833333</v>
      </c>
    </row>
    <row r="2" spans="1:25" x14ac:dyDescent="0.25">
      <c r="A2" s="5" t="s">
        <v>132</v>
      </c>
      <c r="D2" t="s">
        <v>1</v>
      </c>
      <c r="E2" s="23" t="s">
        <v>130</v>
      </c>
      <c r="J2" s="2"/>
      <c r="O2" s="3"/>
      <c r="T2" s="2"/>
      <c r="Y2" s="6">
        <f ca="1">NOW()</f>
        <v>42607.573470833333</v>
      </c>
    </row>
    <row r="3" spans="1:25" x14ac:dyDescent="0.25">
      <c r="A3" t="s">
        <v>70</v>
      </c>
      <c r="C3" t="s">
        <v>263</v>
      </c>
      <c r="D3" t="s">
        <v>2</v>
      </c>
      <c r="J3" s="2"/>
      <c r="O3" s="3"/>
      <c r="T3" s="2"/>
    </row>
    <row r="4" spans="1:25" x14ac:dyDescent="0.25">
      <c r="F4" s="7"/>
      <c r="G4" s="7"/>
      <c r="H4" s="32"/>
      <c r="I4" s="7" t="s">
        <v>7</v>
      </c>
      <c r="J4" s="2"/>
      <c r="K4" s="7"/>
      <c r="L4" s="7"/>
      <c r="M4" s="32"/>
      <c r="N4" s="7" t="s">
        <v>7</v>
      </c>
      <c r="O4" s="2"/>
      <c r="P4" s="7"/>
      <c r="Q4" s="7"/>
      <c r="R4" s="32"/>
      <c r="S4" s="7" t="s">
        <v>7</v>
      </c>
      <c r="T4" s="2"/>
      <c r="U4" s="70" t="s">
        <v>45</v>
      </c>
      <c r="V4" s="70"/>
      <c r="W4" s="70"/>
      <c r="X4" s="7" t="s">
        <v>49</v>
      </c>
    </row>
    <row r="5" spans="1:25" s="7" customFormat="1" x14ac:dyDescent="0.25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24</v>
      </c>
      <c r="G5" s="7" t="s">
        <v>54</v>
      </c>
      <c r="H5" s="32" t="s">
        <v>10</v>
      </c>
      <c r="I5" s="7" t="s">
        <v>27</v>
      </c>
      <c r="J5" s="9"/>
      <c r="K5" s="32" t="s">
        <v>24</v>
      </c>
      <c r="L5" s="32" t="s">
        <v>54</v>
      </c>
      <c r="M5" s="32" t="s">
        <v>10</v>
      </c>
      <c r="N5" s="32" t="s">
        <v>27</v>
      </c>
      <c r="O5" s="9"/>
      <c r="P5" s="32" t="s">
        <v>24</v>
      </c>
      <c r="Q5" s="32" t="s">
        <v>54</v>
      </c>
      <c r="R5" s="32" t="s">
        <v>10</v>
      </c>
      <c r="S5" s="32" t="s">
        <v>27</v>
      </c>
      <c r="T5" s="9"/>
      <c r="U5" s="7" t="s">
        <v>28</v>
      </c>
      <c r="V5" s="7" t="s">
        <v>29</v>
      </c>
      <c r="W5" s="7" t="s">
        <v>30</v>
      </c>
      <c r="X5" s="7" t="s">
        <v>23</v>
      </c>
      <c r="Y5" s="7" t="s">
        <v>32</v>
      </c>
    </row>
    <row r="6" spans="1:25" s="45" customFormat="1" x14ac:dyDescent="0.25">
      <c r="J6" s="9"/>
      <c r="O6" s="9"/>
      <c r="T6" s="9"/>
    </row>
    <row r="7" spans="1:25" x14ac:dyDescent="0.25">
      <c r="A7">
        <v>137</v>
      </c>
      <c r="B7" t="s">
        <v>173</v>
      </c>
      <c r="C7" s="1"/>
      <c r="D7" s="1"/>
      <c r="E7" t="s">
        <v>124</v>
      </c>
      <c r="F7" s="1"/>
      <c r="G7" s="13"/>
      <c r="H7" s="13"/>
      <c r="I7" s="14"/>
      <c r="J7" s="2"/>
      <c r="K7" s="1"/>
      <c r="L7" s="13"/>
      <c r="M7" s="13"/>
      <c r="N7" s="14"/>
      <c r="O7" s="2"/>
      <c r="P7" s="1"/>
      <c r="Q7" s="13"/>
      <c r="R7" s="13"/>
      <c r="S7" s="14"/>
      <c r="T7" s="2"/>
      <c r="U7" s="14"/>
      <c r="V7" s="14"/>
      <c r="W7" s="14"/>
      <c r="X7" s="14"/>
      <c r="Y7" s="1"/>
    </row>
    <row r="8" spans="1:25" ht="14.4" x14ac:dyDescent="0.3">
      <c r="A8" s="20">
        <v>144</v>
      </c>
      <c r="B8" s="42" t="s">
        <v>200</v>
      </c>
      <c r="C8" t="s">
        <v>197</v>
      </c>
      <c r="D8" t="s">
        <v>199</v>
      </c>
      <c r="E8" t="s">
        <v>124</v>
      </c>
      <c r="F8" s="10">
        <v>6.2</v>
      </c>
      <c r="G8" s="10">
        <v>7.5</v>
      </c>
      <c r="H8" s="10">
        <v>6.5</v>
      </c>
      <c r="I8" s="18">
        <f>(F8*0.25)+(G8*0.65)+(H8*0.1)</f>
        <v>7.0750000000000002</v>
      </c>
      <c r="J8" s="2"/>
      <c r="K8" s="10">
        <v>6.5</v>
      </c>
      <c r="L8" s="10">
        <v>7</v>
      </c>
      <c r="M8" s="10">
        <v>7</v>
      </c>
      <c r="N8" s="18">
        <f>(K8*0.25)+(L8*0.65)+(M8*0.1)</f>
        <v>6.875</v>
      </c>
      <c r="O8" s="2"/>
      <c r="P8" s="10"/>
      <c r="Q8" s="10"/>
      <c r="R8" s="10"/>
      <c r="S8" s="18">
        <f>(P8*0.25)+(Q8*0.65)+(R8*0.1)</f>
        <v>0</v>
      </c>
      <c r="T8" s="2"/>
      <c r="U8" s="18">
        <f>I8</f>
        <v>7.0750000000000002</v>
      </c>
      <c r="V8" s="18">
        <f>N8</f>
        <v>6.875</v>
      </c>
      <c r="W8" s="18"/>
      <c r="X8" s="18">
        <f>AVERAGE(U8:W8)</f>
        <v>6.9749999999999996</v>
      </c>
    </row>
    <row r="9" spans="1:25" x14ac:dyDescent="0.25">
      <c r="A9">
        <v>145</v>
      </c>
      <c r="B9" t="s">
        <v>120</v>
      </c>
      <c r="C9" s="1"/>
      <c r="D9" s="1"/>
      <c r="E9" t="s">
        <v>124</v>
      </c>
      <c r="F9" s="1"/>
      <c r="G9" s="13"/>
      <c r="H9" s="13"/>
      <c r="I9" s="14"/>
      <c r="J9" s="2"/>
      <c r="K9" s="1"/>
      <c r="L9" s="13"/>
      <c r="M9" s="13"/>
      <c r="N9" s="14"/>
      <c r="O9" s="2"/>
      <c r="P9" s="1"/>
      <c r="Q9" s="13"/>
      <c r="R9" s="13"/>
      <c r="S9" s="14"/>
      <c r="T9" s="2"/>
      <c r="U9" s="14"/>
      <c r="V9" s="14"/>
      <c r="W9" s="37"/>
      <c r="X9" s="14"/>
      <c r="Y9" s="1"/>
    </row>
    <row r="10" spans="1:25" x14ac:dyDescent="0.25">
      <c r="A10">
        <v>158</v>
      </c>
      <c r="B10" t="s">
        <v>82</v>
      </c>
      <c r="C10" t="s">
        <v>75</v>
      </c>
      <c r="D10" t="s">
        <v>76</v>
      </c>
      <c r="E10" t="s">
        <v>84</v>
      </c>
      <c r="F10" s="10">
        <v>4.5</v>
      </c>
      <c r="G10" s="10">
        <v>7.3</v>
      </c>
      <c r="H10" s="10">
        <v>6.1</v>
      </c>
      <c r="I10" s="18">
        <f>(F10*0.25)+(G10*0.65)+(H10*0.1)</f>
        <v>6.48</v>
      </c>
      <c r="J10" s="2"/>
      <c r="K10" s="10">
        <v>5.9</v>
      </c>
      <c r="L10" s="10">
        <v>6.8</v>
      </c>
      <c r="M10" s="10">
        <v>6.8</v>
      </c>
      <c r="N10" s="18">
        <f>(K10*0.25)+(L10*0.65)+(M10*0.1)</f>
        <v>6.5749999999999993</v>
      </c>
      <c r="O10" s="2"/>
      <c r="P10" s="10"/>
      <c r="Q10" s="10"/>
      <c r="R10" s="10"/>
      <c r="S10" s="18">
        <f>(P10*0.25)+(Q10*0.65)+(R10*0.1)</f>
        <v>0</v>
      </c>
      <c r="T10" s="2"/>
      <c r="U10" s="18">
        <f>I10</f>
        <v>6.48</v>
      </c>
      <c r="V10" s="18">
        <f>N10</f>
        <v>6.5749999999999993</v>
      </c>
      <c r="W10" s="18"/>
      <c r="X10" s="18">
        <f>AVERAGE(U10:W10)</f>
        <v>6.5274999999999999</v>
      </c>
    </row>
    <row r="11" spans="1:25" x14ac:dyDescent="0.25">
      <c r="A11">
        <v>152</v>
      </c>
      <c r="B11" t="s">
        <v>106</v>
      </c>
      <c r="C11" s="1"/>
      <c r="D11" s="1"/>
      <c r="E11" t="s">
        <v>79</v>
      </c>
      <c r="F11" s="1"/>
      <c r="G11" s="13"/>
      <c r="H11" s="13"/>
      <c r="I11" s="14"/>
      <c r="J11" s="2"/>
      <c r="K11" s="1"/>
      <c r="L11" s="13"/>
      <c r="M11" s="13"/>
      <c r="N11" s="14"/>
      <c r="O11" s="2"/>
      <c r="P11" s="1"/>
      <c r="Q11" s="13"/>
      <c r="R11" s="13"/>
      <c r="S11" s="14"/>
      <c r="T11" s="2"/>
      <c r="U11" s="14"/>
      <c r="V11" s="14"/>
      <c r="W11" s="37"/>
      <c r="X11" s="14"/>
      <c r="Y11" s="1"/>
    </row>
    <row r="12" spans="1:25" x14ac:dyDescent="0.25">
      <c r="A12">
        <v>155</v>
      </c>
      <c r="B12" t="s">
        <v>107</v>
      </c>
      <c r="C12" t="s">
        <v>75</v>
      </c>
      <c r="D12" t="s">
        <v>76</v>
      </c>
      <c r="E12" t="s">
        <v>79</v>
      </c>
      <c r="F12" s="10">
        <v>4.4000000000000004</v>
      </c>
      <c r="G12" s="10">
        <v>7.2</v>
      </c>
      <c r="H12" s="10">
        <v>6.1</v>
      </c>
      <c r="I12" s="18">
        <f>(F12*0.25)+(G12*0.65)+(H12*0.1)</f>
        <v>6.3900000000000015</v>
      </c>
      <c r="J12" s="2"/>
      <c r="K12" s="10">
        <v>6.2</v>
      </c>
      <c r="L12" s="10">
        <v>6.4</v>
      </c>
      <c r="M12" s="10">
        <v>6.9</v>
      </c>
      <c r="N12" s="18">
        <f>(K12*0.25)+(L12*0.65)+(M12*0.1)</f>
        <v>6.4</v>
      </c>
      <c r="O12" s="2"/>
      <c r="P12" s="10"/>
      <c r="Q12" s="10"/>
      <c r="R12" s="10"/>
      <c r="S12" s="18">
        <f>(P12*0.25)+(Q12*0.65)+(R12*0.1)</f>
        <v>0</v>
      </c>
      <c r="T12" s="2"/>
      <c r="U12" s="18">
        <f>I12</f>
        <v>6.3900000000000015</v>
      </c>
      <c r="V12" s="18">
        <f>N12</f>
        <v>6.4</v>
      </c>
      <c r="W12" s="18"/>
      <c r="X12" s="18">
        <f>AVERAGE(U12:W12)</f>
        <v>6.3950000000000014</v>
      </c>
    </row>
    <row r="13" spans="1:25" s="20" customFormat="1" x14ac:dyDescent="0.25">
      <c r="A13" s="20">
        <v>146</v>
      </c>
      <c r="B13" s="20" t="s">
        <v>150</v>
      </c>
      <c r="C13" s="49"/>
      <c r="D13" s="49"/>
      <c r="E13" s="20" t="s">
        <v>79</v>
      </c>
      <c r="F13" s="49"/>
      <c r="G13" s="36"/>
      <c r="H13" s="36"/>
      <c r="I13" s="37"/>
      <c r="J13" s="51"/>
      <c r="K13" s="49"/>
      <c r="L13" s="36"/>
      <c r="M13" s="36"/>
      <c r="N13" s="37"/>
      <c r="O13" s="51"/>
      <c r="P13" s="49"/>
      <c r="Q13" s="36"/>
      <c r="R13" s="36"/>
      <c r="S13" s="37"/>
      <c r="T13" s="51"/>
      <c r="U13" s="37"/>
      <c r="V13" s="37"/>
      <c r="W13" s="37"/>
      <c r="X13" s="37"/>
      <c r="Y13" s="49"/>
    </row>
    <row r="14" spans="1:25" s="20" customFormat="1" x14ac:dyDescent="0.25">
      <c r="A14" s="20">
        <v>156</v>
      </c>
      <c r="B14" s="20" t="s">
        <v>134</v>
      </c>
      <c r="C14" s="20" t="s">
        <v>137</v>
      </c>
      <c r="D14" s="20" t="s">
        <v>142</v>
      </c>
      <c r="E14" s="20" t="s">
        <v>79</v>
      </c>
      <c r="F14" s="34">
        <v>3.8</v>
      </c>
      <c r="G14" s="34">
        <v>5.9</v>
      </c>
      <c r="H14" s="34">
        <v>4.8</v>
      </c>
      <c r="I14" s="18">
        <f t="shared" ref="I14:I22" si="0">(F14*0.25)+(G14*0.65)+(H14*0.1)</f>
        <v>5.2650000000000006</v>
      </c>
      <c r="J14" s="51"/>
      <c r="K14" s="34">
        <v>5.2</v>
      </c>
      <c r="L14" s="34">
        <v>5</v>
      </c>
      <c r="M14" s="34">
        <v>5</v>
      </c>
      <c r="N14" s="18">
        <f t="shared" ref="N14:N22" si="1">(K14*0.25)+(L14*0.65)+(M14*0.1)</f>
        <v>5.05</v>
      </c>
      <c r="O14" s="51"/>
      <c r="P14" s="34"/>
      <c r="Q14" s="34"/>
      <c r="R14" s="34"/>
      <c r="S14" s="18">
        <f t="shared" ref="S14:S22" si="2">(P14*0.25)+(Q14*0.65)+(R14*0.1)</f>
        <v>0</v>
      </c>
      <c r="T14" s="51"/>
      <c r="U14" s="18">
        <f t="shared" ref="U14:U22" si="3">I14</f>
        <v>5.2650000000000006</v>
      </c>
      <c r="V14" s="18">
        <f t="shared" ref="V14:V22" si="4">N14</f>
        <v>5.05</v>
      </c>
      <c r="W14" s="18"/>
      <c r="X14" s="18">
        <f t="shared" ref="X14:X22" si="5">AVERAGE(U14:W14)</f>
        <v>5.1575000000000006</v>
      </c>
    </row>
    <row r="15" spans="1:25" x14ac:dyDescent="0.25">
      <c r="A15">
        <v>93</v>
      </c>
      <c r="B15" t="s">
        <v>88</v>
      </c>
      <c r="C15" s="49"/>
      <c r="D15" s="49"/>
      <c r="E15" t="s">
        <v>91</v>
      </c>
      <c r="F15" s="49"/>
      <c r="G15" s="49"/>
      <c r="H15" s="49"/>
      <c r="I15" s="37"/>
      <c r="J15" s="51"/>
      <c r="K15" s="49"/>
      <c r="L15" s="49"/>
      <c r="M15" s="49"/>
      <c r="N15" s="37"/>
      <c r="O15" s="51"/>
      <c r="P15" s="49"/>
      <c r="Q15" s="49"/>
      <c r="R15" s="49"/>
      <c r="S15" s="37"/>
      <c r="T15" s="51"/>
      <c r="U15" s="37"/>
      <c r="V15" s="37"/>
      <c r="W15" s="37"/>
      <c r="X15" s="37"/>
      <c r="Y15" s="49"/>
    </row>
    <row r="16" spans="1:25" x14ac:dyDescent="0.25">
      <c r="A16">
        <v>85</v>
      </c>
      <c r="B16" t="s">
        <v>122</v>
      </c>
      <c r="C16" t="s">
        <v>89</v>
      </c>
      <c r="D16" t="s">
        <v>97</v>
      </c>
      <c r="E16" t="s">
        <v>91</v>
      </c>
      <c r="F16" s="48">
        <v>5</v>
      </c>
      <c r="G16" s="48">
        <v>7.7</v>
      </c>
      <c r="H16" s="48">
        <v>5.8</v>
      </c>
      <c r="I16" s="18">
        <f t="shared" si="0"/>
        <v>6.835</v>
      </c>
      <c r="J16" s="51"/>
      <c r="K16" s="48">
        <v>5.9</v>
      </c>
      <c r="L16" s="48">
        <v>6.5</v>
      </c>
      <c r="M16" s="48">
        <v>5.3</v>
      </c>
      <c r="N16" s="18">
        <f t="shared" si="1"/>
        <v>6.2300000000000013</v>
      </c>
      <c r="O16" s="51"/>
      <c r="P16" s="48"/>
      <c r="Q16" s="48"/>
      <c r="R16" s="48"/>
      <c r="S16" s="18">
        <f t="shared" si="2"/>
        <v>0</v>
      </c>
      <c r="T16" s="51"/>
      <c r="U16" s="18">
        <f t="shared" si="3"/>
        <v>6.835</v>
      </c>
      <c r="V16" s="18">
        <f t="shared" si="4"/>
        <v>6.2300000000000013</v>
      </c>
      <c r="W16" s="18"/>
      <c r="X16" s="18">
        <f t="shared" si="5"/>
        <v>6.5325000000000006</v>
      </c>
    </row>
    <row r="17" spans="1:25" x14ac:dyDescent="0.25">
      <c r="A17">
        <v>79</v>
      </c>
      <c r="B17" t="s">
        <v>201</v>
      </c>
      <c r="C17" s="49"/>
      <c r="D17" s="49"/>
      <c r="E17" t="s">
        <v>172</v>
      </c>
      <c r="F17" s="49"/>
      <c r="G17" s="49"/>
      <c r="H17" s="49"/>
      <c r="I17" s="37"/>
      <c r="J17" s="51"/>
      <c r="K17" s="49"/>
      <c r="L17" s="49"/>
      <c r="M17" s="49"/>
      <c r="N17" s="37"/>
      <c r="O17" s="51"/>
      <c r="P17" s="49"/>
      <c r="Q17" s="49"/>
      <c r="R17" s="49"/>
      <c r="S17" s="37"/>
      <c r="T17" s="51"/>
      <c r="U17" s="37"/>
      <c r="V17" s="37"/>
      <c r="W17" s="37"/>
      <c r="X17" s="37"/>
      <c r="Y17" s="49"/>
    </row>
    <row r="18" spans="1:25" x14ac:dyDescent="0.25">
      <c r="A18">
        <v>80</v>
      </c>
      <c r="B18" t="s">
        <v>155</v>
      </c>
      <c r="C18" t="s">
        <v>197</v>
      </c>
      <c r="D18" t="s">
        <v>199</v>
      </c>
      <c r="E18" t="s">
        <v>172</v>
      </c>
      <c r="F18" s="48">
        <v>5.0999999999999996</v>
      </c>
      <c r="G18" s="48">
        <v>7.3</v>
      </c>
      <c r="H18" s="48">
        <v>5.3</v>
      </c>
      <c r="I18" s="18">
        <f t="shared" si="0"/>
        <v>6.55</v>
      </c>
      <c r="J18" s="51"/>
      <c r="K18" s="48">
        <v>5.9</v>
      </c>
      <c r="L18" s="48">
        <v>5.9</v>
      </c>
      <c r="M18" s="48">
        <v>6.2</v>
      </c>
      <c r="N18" s="18">
        <f t="shared" si="1"/>
        <v>5.9300000000000006</v>
      </c>
      <c r="O18" s="51"/>
      <c r="P18" s="48"/>
      <c r="Q18" s="48"/>
      <c r="R18" s="48"/>
      <c r="S18" s="18">
        <f t="shared" si="2"/>
        <v>0</v>
      </c>
      <c r="T18" s="51"/>
      <c r="U18" s="18">
        <f t="shared" si="3"/>
        <v>6.55</v>
      </c>
      <c r="V18" s="18">
        <f t="shared" si="4"/>
        <v>5.9300000000000006</v>
      </c>
      <c r="W18" s="18"/>
      <c r="X18" s="18">
        <f t="shared" si="5"/>
        <v>6.24</v>
      </c>
    </row>
    <row r="19" spans="1:25" x14ac:dyDescent="0.25">
      <c r="A19">
        <v>73</v>
      </c>
      <c r="B19" t="s">
        <v>115</v>
      </c>
      <c r="C19" s="49"/>
      <c r="D19" s="49"/>
      <c r="E19" t="s">
        <v>81</v>
      </c>
      <c r="F19" s="49"/>
      <c r="G19" s="49"/>
      <c r="H19" s="49"/>
      <c r="I19" s="37"/>
      <c r="J19" s="51"/>
      <c r="K19" s="49"/>
      <c r="L19" s="49"/>
      <c r="M19" s="49"/>
      <c r="N19" s="37"/>
      <c r="O19" s="51"/>
      <c r="P19" s="49"/>
      <c r="Q19" s="49"/>
      <c r="R19" s="49"/>
      <c r="S19" s="37"/>
      <c r="T19" s="51"/>
      <c r="U19" s="37"/>
      <c r="V19" s="37"/>
      <c r="W19" s="37"/>
      <c r="X19" s="37"/>
      <c r="Y19" s="49"/>
    </row>
    <row r="20" spans="1:25" x14ac:dyDescent="0.25">
      <c r="A20">
        <v>75</v>
      </c>
      <c r="B20" t="s">
        <v>121</v>
      </c>
      <c r="C20" t="s">
        <v>136</v>
      </c>
      <c r="D20" t="s">
        <v>141</v>
      </c>
      <c r="E20" t="s">
        <v>81</v>
      </c>
      <c r="F20" s="48">
        <v>4.5</v>
      </c>
      <c r="G20" s="48">
        <v>7.3</v>
      </c>
      <c r="H20" s="48">
        <v>5.6</v>
      </c>
      <c r="I20" s="18">
        <f t="shared" si="0"/>
        <v>6.43</v>
      </c>
      <c r="J20" s="51"/>
      <c r="K20" s="48">
        <v>5.9</v>
      </c>
      <c r="L20" s="48">
        <v>6.8</v>
      </c>
      <c r="M20" s="48">
        <v>7.1</v>
      </c>
      <c r="N20" s="18">
        <f t="shared" si="1"/>
        <v>6.6049999999999995</v>
      </c>
      <c r="O20" s="51"/>
      <c r="P20" s="48"/>
      <c r="Q20" s="48"/>
      <c r="R20" s="48"/>
      <c r="S20" s="18">
        <f t="shared" si="2"/>
        <v>0</v>
      </c>
      <c r="T20" s="51"/>
      <c r="U20" s="18">
        <f t="shared" si="3"/>
        <v>6.43</v>
      </c>
      <c r="V20" s="18">
        <f t="shared" si="4"/>
        <v>6.6049999999999995</v>
      </c>
      <c r="W20" s="18"/>
      <c r="X20" s="18">
        <f t="shared" si="5"/>
        <v>6.5175000000000001</v>
      </c>
    </row>
    <row r="21" spans="1:25" x14ac:dyDescent="0.25">
      <c r="A21">
        <v>150</v>
      </c>
      <c r="B21" t="s">
        <v>146</v>
      </c>
      <c r="C21" s="49"/>
      <c r="D21" s="49"/>
      <c r="E21" t="s">
        <v>79</v>
      </c>
      <c r="F21" s="49"/>
      <c r="G21" s="49"/>
      <c r="H21" s="49"/>
      <c r="I21" s="37"/>
      <c r="J21" s="51"/>
      <c r="K21" s="49"/>
      <c r="L21" s="49"/>
      <c r="M21" s="49"/>
      <c r="N21" s="37"/>
      <c r="O21" s="51"/>
      <c r="P21" s="49"/>
      <c r="Q21" s="49"/>
      <c r="R21" s="49"/>
      <c r="S21" s="37"/>
      <c r="T21" s="51"/>
      <c r="U21" s="37"/>
      <c r="V21" s="37"/>
      <c r="W21" s="37"/>
      <c r="X21" s="37"/>
      <c r="Y21" s="49"/>
    </row>
    <row r="22" spans="1:25" x14ac:dyDescent="0.25">
      <c r="A22">
        <v>77</v>
      </c>
      <c r="B22" t="s">
        <v>151</v>
      </c>
      <c r="C22" t="s">
        <v>136</v>
      </c>
      <c r="D22" t="s">
        <v>141</v>
      </c>
      <c r="E22" t="s">
        <v>81</v>
      </c>
      <c r="F22" s="48">
        <v>4.2</v>
      </c>
      <c r="G22" s="48">
        <v>6.6</v>
      </c>
      <c r="H22" s="48">
        <v>5.2</v>
      </c>
      <c r="I22" s="18">
        <f t="shared" si="0"/>
        <v>5.8599999999999994</v>
      </c>
      <c r="J22" s="51"/>
      <c r="K22" s="48">
        <v>5.0999999999999996</v>
      </c>
      <c r="L22" s="48">
        <v>5.4</v>
      </c>
      <c r="M22" s="48">
        <v>4.5999999999999996</v>
      </c>
      <c r="N22" s="18">
        <f t="shared" si="1"/>
        <v>5.2450000000000001</v>
      </c>
      <c r="O22" s="51"/>
      <c r="P22" s="48"/>
      <c r="Q22" s="48"/>
      <c r="R22" s="48"/>
      <c r="S22" s="18">
        <f t="shared" si="2"/>
        <v>0</v>
      </c>
      <c r="T22" s="51"/>
      <c r="U22" s="18">
        <f t="shared" si="3"/>
        <v>5.8599999999999994</v>
      </c>
      <c r="V22" s="18">
        <f t="shared" si="4"/>
        <v>5.2450000000000001</v>
      </c>
      <c r="W22" s="18"/>
      <c r="X22" s="18">
        <f t="shared" si="5"/>
        <v>5.5525000000000002</v>
      </c>
    </row>
  </sheetData>
  <mergeCells count="1">
    <mergeCell ref="U4:W4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8"/>
  <sheetViews>
    <sheetView workbookViewId="0">
      <selection activeCell="DR29" sqref="DR29"/>
    </sheetView>
  </sheetViews>
  <sheetFormatPr defaultRowHeight="13.2" x14ac:dyDescent="0.25"/>
  <cols>
    <col min="2" max="2" width="11.109375" bestFit="1" customWidth="1"/>
    <col min="3" max="3" width="22.109375" bestFit="1" customWidth="1"/>
    <col min="4" max="4" width="11.5546875" bestFit="1" customWidth="1"/>
    <col min="6" max="16" width="5.6640625" customWidth="1"/>
    <col min="18" max="24" width="5.6640625" customWidth="1"/>
    <col min="27" max="31" width="5.6640625" customWidth="1"/>
    <col min="33" max="39" width="5.6640625" customWidth="1"/>
    <col min="41" max="52" width="5.6640625" customWidth="1"/>
    <col min="54" max="60" width="5.6640625" customWidth="1"/>
    <col min="62" max="67" width="5.6640625" customWidth="1"/>
    <col min="69" max="74" width="5.6640625" customWidth="1"/>
    <col min="77" max="88" width="5.6640625" customWidth="1"/>
    <col min="90" max="96" width="5.6640625" customWidth="1"/>
    <col min="98" max="100" width="5.6640625" customWidth="1"/>
    <col min="102" max="103" width="5.6640625" customWidth="1"/>
    <col min="105" max="110" width="5.6640625" customWidth="1"/>
    <col min="112" max="136" width="5.6640625" customWidth="1"/>
  </cols>
  <sheetData>
    <row r="1" spans="1:136" x14ac:dyDescent="0.25">
      <c r="A1" t="s">
        <v>132</v>
      </c>
      <c r="D1" t="s">
        <v>0</v>
      </c>
      <c r="E1" t="s">
        <v>235</v>
      </c>
      <c r="F1" t="s">
        <v>0</v>
      </c>
      <c r="H1" t="str">
        <f>E1</f>
        <v>Angie Deeks</v>
      </c>
      <c r="S1" t="s">
        <v>0</v>
      </c>
      <c r="U1" t="str">
        <f>E1</f>
        <v>Angie Deeks</v>
      </c>
      <c r="AH1" t="s">
        <v>0</v>
      </c>
      <c r="AJ1" t="str">
        <f>E1</f>
        <v>Angie Deeks</v>
      </c>
      <c r="AP1" t="s">
        <v>1</v>
      </c>
      <c r="AR1" t="str">
        <f>E2</f>
        <v>Nina Fritzell</v>
      </c>
      <c r="BC1" t="s">
        <v>1</v>
      </c>
      <c r="BE1" t="str">
        <f>E2</f>
        <v>Nina Fritzell</v>
      </c>
      <c r="BR1" t="s">
        <v>1</v>
      </c>
      <c r="BT1" t="str">
        <f>E2</f>
        <v>Nina Fritzell</v>
      </c>
      <c r="BZ1" t="s">
        <v>2</v>
      </c>
      <c r="CB1" t="str">
        <f>E3</f>
        <v>Robyn Bruderer</v>
      </c>
      <c r="CM1" t="s">
        <v>2</v>
      </c>
      <c r="CO1" t="str">
        <f>E3</f>
        <v>Robyn Bruderer</v>
      </c>
      <c r="DB1" t="s">
        <v>2</v>
      </c>
      <c r="DD1" t="str">
        <f>E3</f>
        <v>Robyn Bruderer</v>
      </c>
      <c r="DN1">
        <f ca="1">NOW()</f>
        <v>42607.573470833333</v>
      </c>
      <c r="DT1">
        <f ca="1">NOW()</f>
        <v>42607.573470833333</v>
      </c>
      <c r="DZ1">
        <f ca="1">NOW()</f>
        <v>42607.573470833333</v>
      </c>
      <c r="EF1">
        <f ca="1">NOW()</f>
        <v>42607.573470833333</v>
      </c>
    </row>
    <row r="2" spans="1:136" x14ac:dyDescent="0.25">
      <c r="A2" t="s">
        <v>132</v>
      </c>
      <c r="D2" t="s">
        <v>1</v>
      </c>
      <c r="E2" t="s">
        <v>236</v>
      </c>
      <c r="DN2">
        <f ca="1">NOW()</f>
        <v>42607.573470833333</v>
      </c>
      <c r="DT2">
        <f ca="1">NOW()</f>
        <v>42607.573470833333</v>
      </c>
      <c r="DZ2">
        <f ca="1">NOW()</f>
        <v>42607.573470833333</v>
      </c>
      <c r="EF2">
        <f ca="1">NOW()</f>
        <v>42607.573470833333</v>
      </c>
    </row>
    <row r="3" spans="1:136" x14ac:dyDescent="0.25">
      <c r="A3" t="s">
        <v>239</v>
      </c>
      <c r="C3">
        <v>1</v>
      </c>
      <c r="D3" t="s">
        <v>2</v>
      </c>
      <c r="E3" t="s">
        <v>129</v>
      </c>
      <c r="DJ3" t="s">
        <v>47</v>
      </c>
      <c r="DQ3" t="s">
        <v>3</v>
      </c>
      <c r="DW3" t="s">
        <v>240</v>
      </c>
      <c r="EC3" t="s">
        <v>4</v>
      </c>
    </row>
    <row r="4" spans="1:136" x14ac:dyDescent="0.25">
      <c r="F4" t="s">
        <v>3</v>
      </c>
      <c r="S4" t="s">
        <v>241</v>
      </c>
      <c r="AC4" t="s">
        <v>242</v>
      </c>
      <c r="AH4" t="s">
        <v>4</v>
      </c>
      <c r="AN4" t="s">
        <v>46</v>
      </c>
      <c r="AO4" s="51"/>
      <c r="AP4" t="s">
        <v>3</v>
      </c>
      <c r="BC4" t="s">
        <v>241</v>
      </c>
      <c r="BM4" t="s">
        <v>242</v>
      </c>
      <c r="BR4" t="s">
        <v>4</v>
      </c>
      <c r="BX4" t="s">
        <v>46</v>
      </c>
      <c r="BZ4" t="s">
        <v>3</v>
      </c>
      <c r="CM4" t="s">
        <v>241</v>
      </c>
      <c r="CW4" t="s">
        <v>242</v>
      </c>
      <c r="DB4" t="s">
        <v>4</v>
      </c>
      <c r="DH4" t="s">
        <v>46</v>
      </c>
      <c r="DJ4" t="s">
        <v>45</v>
      </c>
      <c r="DM4" t="s">
        <v>243</v>
      </c>
      <c r="DP4" t="s">
        <v>45</v>
      </c>
      <c r="DS4" t="s">
        <v>244</v>
      </c>
      <c r="DV4" t="s">
        <v>45</v>
      </c>
      <c r="DY4" t="s">
        <v>244</v>
      </c>
      <c r="EB4" t="s">
        <v>45</v>
      </c>
      <c r="EE4" t="s">
        <v>244</v>
      </c>
    </row>
    <row r="5" spans="1:136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44</v>
      </c>
      <c r="H5" t="s">
        <v>43</v>
      </c>
      <c r="I5" t="s">
        <v>42</v>
      </c>
      <c r="J5" t="s">
        <v>41</v>
      </c>
      <c r="K5" t="s">
        <v>40</v>
      </c>
      <c r="L5" t="s">
        <v>245</v>
      </c>
      <c r="M5" t="s">
        <v>246</v>
      </c>
      <c r="N5" t="s">
        <v>39</v>
      </c>
      <c r="O5" t="s">
        <v>38</v>
      </c>
      <c r="P5" t="s">
        <v>10</v>
      </c>
      <c r="Q5" t="s">
        <v>23</v>
      </c>
      <c r="R5" s="64"/>
      <c r="S5" t="s">
        <v>247</v>
      </c>
      <c r="T5" t="s">
        <v>248</v>
      </c>
      <c r="U5" t="s">
        <v>249</v>
      </c>
      <c r="V5" t="s">
        <v>250</v>
      </c>
      <c r="W5" t="s">
        <v>251</v>
      </c>
      <c r="X5" t="s">
        <v>252</v>
      </c>
      <c r="Y5" t="s">
        <v>23</v>
      </c>
      <c r="Z5" s="49"/>
      <c r="AA5" t="s">
        <v>36</v>
      </c>
      <c r="AB5" t="s">
        <v>230</v>
      </c>
      <c r="AC5" t="s">
        <v>23</v>
      </c>
      <c r="AD5" t="s">
        <v>10</v>
      </c>
      <c r="AE5" t="s">
        <v>252</v>
      </c>
      <c r="AF5" t="s">
        <v>23</v>
      </c>
      <c r="AG5" s="49"/>
      <c r="AH5" t="s">
        <v>36</v>
      </c>
      <c r="AI5" t="s">
        <v>37</v>
      </c>
      <c r="AJ5" t="s">
        <v>229</v>
      </c>
      <c r="AK5" t="s">
        <v>230</v>
      </c>
      <c r="AL5" t="s">
        <v>10</v>
      </c>
      <c r="AM5" t="s">
        <v>23</v>
      </c>
      <c r="AN5" t="s">
        <v>27</v>
      </c>
      <c r="AO5" s="51"/>
      <c r="AP5" t="s">
        <v>13</v>
      </c>
      <c r="AQ5" t="s">
        <v>44</v>
      </c>
      <c r="AR5" t="s">
        <v>43</v>
      </c>
      <c r="AS5" t="s">
        <v>42</v>
      </c>
      <c r="AT5" t="s">
        <v>41</v>
      </c>
      <c r="AU5" t="s">
        <v>40</v>
      </c>
      <c r="AV5" t="s">
        <v>245</v>
      </c>
      <c r="AW5" t="s">
        <v>246</v>
      </c>
      <c r="AX5" t="s">
        <v>39</v>
      </c>
      <c r="AY5" t="s">
        <v>38</v>
      </c>
      <c r="AZ5" t="s">
        <v>10</v>
      </c>
      <c r="BA5" t="s">
        <v>23</v>
      </c>
      <c r="BB5" s="49"/>
      <c r="BC5" t="s">
        <v>247</v>
      </c>
      <c r="BD5" t="s">
        <v>248</v>
      </c>
      <c r="BE5" t="s">
        <v>249</v>
      </c>
      <c r="BF5" t="s">
        <v>250</v>
      </c>
      <c r="BG5" t="s">
        <v>251</v>
      </c>
      <c r="BH5" t="s">
        <v>252</v>
      </c>
      <c r="BI5" t="s">
        <v>23</v>
      </c>
      <c r="BJ5" s="49"/>
      <c r="BK5" t="s">
        <v>36</v>
      </c>
      <c r="BL5" t="s">
        <v>230</v>
      </c>
      <c r="BM5" t="s">
        <v>23</v>
      </c>
      <c r="BN5" t="s">
        <v>10</v>
      </c>
      <c r="BO5" t="s">
        <v>252</v>
      </c>
      <c r="BP5" t="s">
        <v>23</v>
      </c>
      <c r="BQ5" s="49"/>
      <c r="BR5" t="s">
        <v>36</v>
      </c>
      <c r="BS5" t="s">
        <v>37</v>
      </c>
      <c r="BT5" t="s">
        <v>229</v>
      </c>
      <c r="BU5" t="s">
        <v>230</v>
      </c>
      <c r="BV5" t="s">
        <v>10</v>
      </c>
      <c r="BW5" t="s">
        <v>23</v>
      </c>
      <c r="BX5" t="s">
        <v>27</v>
      </c>
      <c r="BY5" s="51"/>
      <c r="BZ5" t="s">
        <v>13</v>
      </c>
      <c r="CA5" t="s">
        <v>44</v>
      </c>
      <c r="CB5" t="s">
        <v>43</v>
      </c>
      <c r="CC5" t="s">
        <v>42</v>
      </c>
      <c r="CD5" t="s">
        <v>41</v>
      </c>
      <c r="CE5" t="s">
        <v>40</v>
      </c>
      <c r="CF5" t="s">
        <v>245</v>
      </c>
      <c r="CG5" t="s">
        <v>246</v>
      </c>
      <c r="CH5" t="s">
        <v>39</v>
      </c>
      <c r="CI5" t="s">
        <v>38</v>
      </c>
      <c r="CJ5" t="s">
        <v>10</v>
      </c>
      <c r="CK5" t="s">
        <v>23</v>
      </c>
      <c r="CL5" s="49"/>
      <c r="CM5" t="s">
        <v>247</v>
      </c>
      <c r="CN5" t="s">
        <v>248</v>
      </c>
      <c r="CO5" t="s">
        <v>249</v>
      </c>
      <c r="CP5" t="s">
        <v>250</v>
      </c>
      <c r="CQ5" t="s">
        <v>251</v>
      </c>
      <c r="CR5" t="s">
        <v>252</v>
      </c>
      <c r="CS5" t="s">
        <v>23</v>
      </c>
      <c r="CT5" s="49"/>
      <c r="CU5" t="s">
        <v>36</v>
      </c>
      <c r="CV5" t="s">
        <v>230</v>
      </c>
      <c r="CW5" t="s">
        <v>23</v>
      </c>
      <c r="CX5" t="s">
        <v>10</v>
      </c>
      <c r="CY5" t="s">
        <v>252</v>
      </c>
      <c r="CZ5" t="s">
        <v>23</v>
      </c>
      <c r="DA5" s="49"/>
      <c r="DB5" t="s">
        <v>36</v>
      </c>
      <c r="DC5" t="s">
        <v>37</v>
      </c>
      <c r="DD5" t="s">
        <v>229</v>
      </c>
      <c r="DE5" t="s">
        <v>230</v>
      </c>
      <c r="DF5" t="s">
        <v>10</v>
      </c>
      <c r="DG5" t="s">
        <v>23</v>
      </c>
      <c r="DH5" t="s">
        <v>27</v>
      </c>
      <c r="DI5" s="51"/>
      <c r="DJ5" t="s">
        <v>28</v>
      </c>
      <c r="DK5" t="s">
        <v>29</v>
      </c>
      <c r="DL5" t="s">
        <v>30</v>
      </c>
      <c r="DM5" t="s">
        <v>23</v>
      </c>
      <c r="DN5" t="s">
        <v>32</v>
      </c>
      <c r="DO5" s="51"/>
      <c r="DP5" t="s">
        <v>28</v>
      </c>
      <c r="DQ5" t="s">
        <v>29</v>
      </c>
      <c r="DR5" t="s">
        <v>30</v>
      </c>
      <c r="DS5" t="s">
        <v>23</v>
      </c>
      <c r="DT5" t="s">
        <v>34</v>
      </c>
      <c r="DU5" s="51"/>
      <c r="DV5" t="s">
        <v>28</v>
      </c>
      <c r="DW5" t="s">
        <v>29</v>
      </c>
      <c r="DX5" t="s">
        <v>30</v>
      </c>
      <c r="DY5" t="s">
        <v>23</v>
      </c>
      <c r="DZ5" t="s">
        <v>34</v>
      </c>
      <c r="EA5" s="51"/>
      <c r="EB5" t="s">
        <v>28</v>
      </c>
      <c r="EC5" t="s">
        <v>29</v>
      </c>
      <c r="ED5" t="s">
        <v>30</v>
      </c>
      <c r="EE5" t="s">
        <v>23</v>
      </c>
      <c r="EF5" t="s">
        <v>34</v>
      </c>
    </row>
    <row r="6" spans="1:136" x14ac:dyDescent="0.25">
      <c r="R6" s="64"/>
      <c r="Z6" s="49"/>
      <c r="AG6" s="49"/>
      <c r="AO6" s="51"/>
      <c r="BB6" s="49"/>
      <c r="BJ6" s="49"/>
      <c r="BQ6" s="49"/>
      <c r="BY6" s="51"/>
      <c r="CL6" s="49"/>
      <c r="CT6" s="49"/>
      <c r="DA6" s="49"/>
      <c r="DI6" s="51"/>
      <c r="DO6" s="51"/>
      <c r="DU6" s="51"/>
      <c r="EA6" s="51"/>
    </row>
    <row r="7" spans="1:136" x14ac:dyDescent="0.25">
      <c r="A7">
        <v>130</v>
      </c>
      <c r="B7" t="s">
        <v>96</v>
      </c>
      <c r="C7" t="s">
        <v>254</v>
      </c>
      <c r="D7" t="s">
        <v>86</v>
      </c>
      <c r="E7" t="s">
        <v>256</v>
      </c>
      <c r="F7" s="48"/>
      <c r="G7" s="48"/>
      <c r="H7" s="48"/>
      <c r="I7" s="48"/>
      <c r="J7" s="48"/>
      <c r="K7" s="48"/>
      <c r="L7" s="48"/>
      <c r="M7" s="48"/>
      <c r="N7">
        <f>SUM(F7:M7)</f>
        <v>0</v>
      </c>
      <c r="O7">
        <f>N7/8</f>
        <v>0</v>
      </c>
      <c r="P7" s="48"/>
      <c r="Q7">
        <f>(O7*0.75)+(P7*0.25)</f>
        <v>0</v>
      </c>
      <c r="R7" s="64"/>
      <c r="S7" s="48"/>
      <c r="T7" s="48"/>
      <c r="U7" s="48"/>
      <c r="V7" s="48"/>
      <c r="W7" s="48"/>
      <c r="X7">
        <f>SUM(S7:W7)</f>
        <v>0</v>
      </c>
      <c r="Y7">
        <f>X7/5</f>
        <v>0</v>
      </c>
      <c r="Z7" s="49"/>
      <c r="AA7" s="48"/>
      <c r="AB7" s="48"/>
      <c r="AC7">
        <f>(AA7*0.15)+(AB7*0.85)</f>
        <v>0</v>
      </c>
      <c r="AD7" s="48"/>
      <c r="AE7">
        <f>Y7+AC7+AD7</f>
        <v>0</v>
      </c>
      <c r="AF7">
        <f>AE7/3</f>
        <v>0</v>
      </c>
      <c r="AG7" s="49"/>
      <c r="AH7" s="48"/>
      <c r="AI7" s="48"/>
      <c r="AJ7">
        <f>(AH7*0.7)+(AI7*0.3)</f>
        <v>0</v>
      </c>
      <c r="AK7" s="48"/>
      <c r="AL7" s="48"/>
      <c r="AM7">
        <f>(AJ7*0.5)+(AK7*0.25)+(AL7*0.25)</f>
        <v>0</v>
      </c>
      <c r="AN7">
        <f>(Q7+AF7+AM7)/3</f>
        <v>0</v>
      </c>
      <c r="AO7" s="51"/>
      <c r="AP7" s="48"/>
      <c r="AQ7" s="48"/>
      <c r="AR7" s="48"/>
      <c r="AS7" s="48"/>
      <c r="AT7" s="48"/>
      <c r="AU7" s="48"/>
      <c r="AV7" s="48"/>
      <c r="AW7" s="48"/>
      <c r="AX7">
        <f>SUM(AP7:AW7)</f>
        <v>0</v>
      </c>
      <c r="AY7">
        <f>AX7/8</f>
        <v>0</v>
      </c>
      <c r="AZ7" s="48"/>
      <c r="BA7">
        <f>(AY7*0.75)+(AZ7*0.25)</f>
        <v>0</v>
      </c>
      <c r="BB7" s="49"/>
      <c r="BC7" s="48"/>
      <c r="BD7" s="48"/>
      <c r="BE7" s="48"/>
      <c r="BF7" s="48"/>
      <c r="BG7" s="48"/>
      <c r="BH7">
        <f>SUM(BC7:BG7)</f>
        <v>0</v>
      </c>
      <c r="BI7">
        <f>BH7/5</f>
        <v>0</v>
      </c>
      <c r="BJ7" s="49"/>
      <c r="BK7" s="48"/>
      <c r="BL7" s="48"/>
      <c r="BM7">
        <f>(BK7*0.15)+(BL7*0.85)</f>
        <v>0</v>
      </c>
      <c r="BO7">
        <f>BI7+BM7+BN7</f>
        <v>0</v>
      </c>
      <c r="BP7">
        <f>BO7/3</f>
        <v>0</v>
      </c>
      <c r="BQ7" s="49"/>
      <c r="BR7" s="48"/>
      <c r="BS7" s="48"/>
      <c r="BT7">
        <f>(BR7*0.7)+(BS7*0.3)</f>
        <v>0</v>
      </c>
      <c r="BV7" s="48"/>
      <c r="BW7">
        <f>(BT7*0.5)+(BU7*0.25)+(BV7*0.25)</f>
        <v>0</v>
      </c>
      <c r="BX7">
        <f>(BA7+BP7+BW7)/3</f>
        <v>0</v>
      </c>
      <c r="BY7" s="51"/>
      <c r="BZ7" s="48"/>
      <c r="CA7" s="48"/>
      <c r="CB7" s="48"/>
      <c r="CC7" s="48"/>
      <c r="CD7" s="48"/>
      <c r="CE7" s="48"/>
      <c r="CF7" s="48"/>
      <c r="CG7" s="48"/>
      <c r="CH7">
        <f>SUM(BZ7:CG7)</f>
        <v>0</v>
      </c>
      <c r="CI7">
        <f>CH7/8</f>
        <v>0</v>
      </c>
      <c r="CJ7" s="48"/>
      <c r="CK7">
        <f>(CI7*0.75)+(CJ7*0.25)</f>
        <v>0</v>
      </c>
      <c r="CL7" s="49"/>
      <c r="CM7" s="48"/>
      <c r="CN7" s="48"/>
      <c r="CO7" s="48"/>
      <c r="CP7" s="48"/>
      <c r="CQ7" s="48"/>
      <c r="CR7">
        <f>SUM(CM7:CQ7)</f>
        <v>0</v>
      </c>
      <c r="CS7">
        <f>CR7/5</f>
        <v>0</v>
      </c>
      <c r="CT7" s="49"/>
      <c r="CU7" s="48"/>
      <c r="CV7" s="48"/>
      <c r="CW7">
        <f>(CU7*0.15)+(CV7*0.85)</f>
        <v>0</v>
      </c>
      <c r="CX7" s="48"/>
      <c r="CY7">
        <f>CS7+CW7+CX7</f>
        <v>0</v>
      </c>
      <c r="CZ7">
        <f>CY7/3</f>
        <v>0</v>
      </c>
      <c r="DA7" s="49"/>
      <c r="DB7" s="48"/>
      <c r="DC7" s="48"/>
      <c r="DD7">
        <f>(DB7*0.7)+(DC7*0.3)</f>
        <v>0</v>
      </c>
      <c r="DE7" s="48"/>
      <c r="DF7" s="48"/>
      <c r="DG7">
        <f>(DD7*0.5)+(DE7*0.25)+(DF7*0.25)</f>
        <v>0</v>
      </c>
      <c r="DH7">
        <f>(CK7+CZ7+DG7)/3</f>
        <v>0</v>
      </c>
      <c r="DI7" s="51"/>
      <c r="DJ7">
        <f>AN7</f>
        <v>0</v>
      </c>
      <c r="DK7">
        <f>BX7</f>
        <v>0</v>
      </c>
      <c r="DL7">
        <f>DH7</f>
        <v>0</v>
      </c>
      <c r="DM7">
        <f>AVERAGE(DJ7:DL7)</f>
        <v>0</v>
      </c>
      <c r="DN7">
        <f>RANK(DM7,DM$7:DM$7)</f>
        <v>1</v>
      </c>
      <c r="DO7" s="51"/>
      <c r="DP7">
        <f>Q7</f>
        <v>0</v>
      </c>
      <c r="DQ7">
        <f>BA7</f>
        <v>0</v>
      </c>
      <c r="DR7">
        <f>CK7</f>
        <v>0</v>
      </c>
      <c r="DS7">
        <f>AVERAGE(DP7:DR7)</f>
        <v>0</v>
      </c>
      <c r="DT7">
        <f>RANK(DS7,DS$7:DS$7)</f>
        <v>1</v>
      </c>
      <c r="DU7" s="51"/>
      <c r="DV7">
        <f>AF7</f>
        <v>0</v>
      </c>
      <c r="DW7">
        <f>BP7</f>
        <v>0</v>
      </c>
      <c r="DX7">
        <f>CZ7</f>
        <v>0</v>
      </c>
      <c r="DY7">
        <f>AVERAGE(DV7:DX7)</f>
        <v>0</v>
      </c>
      <c r="DZ7">
        <f>RANK(DY7,DY$7:DY$7)</f>
        <v>1</v>
      </c>
      <c r="EA7" s="51"/>
      <c r="EB7">
        <f>AM7</f>
        <v>0</v>
      </c>
      <c r="EC7">
        <f>BW7</f>
        <v>0</v>
      </c>
      <c r="ED7">
        <f>DG7</f>
        <v>0</v>
      </c>
      <c r="EE7">
        <f>AVERAGE(EB7:ED7)</f>
        <v>0</v>
      </c>
      <c r="EF7">
        <f>RANK(EE7,EE$7:EE$7)</f>
        <v>1</v>
      </c>
    </row>
    <row r="8" spans="1:136" x14ac:dyDescent="0.25">
      <c r="AG8" s="20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3"/>
  <sheetViews>
    <sheetView workbookViewId="0">
      <pane xSplit="7" ySplit="14" topLeftCell="BD15" activePane="bottomRight" state="frozen"/>
      <selection pane="topRight" activeCell="H1" sqref="H1"/>
      <selection pane="bottomLeft" activeCell="A15" sqref="A15"/>
      <selection pane="bottomRight" activeCell="C3" sqref="C3"/>
    </sheetView>
  </sheetViews>
  <sheetFormatPr defaultRowHeight="13.2" x14ac:dyDescent="0.25"/>
  <cols>
    <col min="2" max="2" width="15.33203125" bestFit="1" customWidth="1"/>
    <col min="3" max="3" width="26.5546875" bestFit="1" customWidth="1"/>
    <col min="4" max="5" width="14.88671875" bestFit="1" customWidth="1"/>
    <col min="6" max="13" width="5.6640625" customWidth="1"/>
    <col min="18" max="21" width="5.6640625" customWidth="1"/>
    <col min="24" max="24" width="4.6640625" customWidth="1"/>
    <col min="25" max="60" width="5.6640625" customWidth="1"/>
  </cols>
  <sheetData>
    <row r="1" spans="1:67" x14ac:dyDescent="0.25">
      <c r="A1" t="s">
        <v>132</v>
      </c>
      <c r="D1" t="s">
        <v>0</v>
      </c>
      <c r="E1" t="s">
        <v>235</v>
      </c>
      <c r="F1" t="s">
        <v>0</v>
      </c>
      <c r="H1" t="str">
        <f>E1</f>
        <v>Angie Deeks</v>
      </c>
      <c r="R1" s="49"/>
      <c r="X1" s="51"/>
      <c r="Y1" t="s">
        <v>1</v>
      </c>
      <c r="AA1" t="str">
        <f>E2</f>
        <v>Krystle Lander</v>
      </c>
      <c r="AK1" s="49"/>
      <c r="AQ1" s="51"/>
      <c r="AR1" t="s">
        <v>2</v>
      </c>
      <c r="AT1">
        <f>E3</f>
        <v>0</v>
      </c>
      <c r="BO1">
        <f ca="1">NOW()</f>
        <v>42607.573470833333</v>
      </c>
    </row>
    <row r="2" spans="1:67" x14ac:dyDescent="0.25">
      <c r="A2" t="s">
        <v>132</v>
      </c>
      <c r="D2" t="s">
        <v>1</v>
      </c>
      <c r="E2" t="s">
        <v>130</v>
      </c>
      <c r="R2" s="49"/>
      <c r="X2" s="51"/>
      <c r="AK2" s="49"/>
      <c r="AQ2" s="51"/>
      <c r="BO2">
        <f ca="1">NOW()</f>
        <v>42607.573470833333</v>
      </c>
    </row>
    <row r="3" spans="1:67" x14ac:dyDescent="0.25">
      <c r="A3" s="23" t="s">
        <v>223</v>
      </c>
      <c r="C3" t="s">
        <v>271</v>
      </c>
      <c r="D3" t="s">
        <v>2</v>
      </c>
      <c r="F3" t="s">
        <v>3</v>
      </c>
      <c r="R3" s="49"/>
      <c r="S3" t="s">
        <v>4</v>
      </c>
      <c r="X3" s="51"/>
      <c r="Y3" t="s">
        <v>3</v>
      </c>
      <c r="AK3" s="49"/>
      <c r="AL3" t="s">
        <v>4</v>
      </c>
      <c r="AQ3" s="51"/>
      <c r="AR3" t="s">
        <v>3</v>
      </c>
      <c r="BE3" t="s">
        <v>4</v>
      </c>
      <c r="BK3" t="s">
        <v>5</v>
      </c>
    </row>
    <row r="4" spans="1:67" x14ac:dyDescent="0.25">
      <c r="O4" t="s">
        <v>6</v>
      </c>
      <c r="R4" s="49"/>
      <c r="W4" t="s">
        <v>7</v>
      </c>
      <c r="X4" s="51"/>
      <c r="AH4" t="s">
        <v>6</v>
      </c>
      <c r="AK4" s="49"/>
      <c r="AP4" t="s">
        <v>7</v>
      </c>
      <c r="AQ4" s="51"/>
      <c r="BA4" t="s">
        <v>6</v>
      </c>
      <c r="BI4" t="s">
        <v>7</v>
      </c>
    </row>
    <row r="5" spans="1:67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14</v>
      </c>
      <c r="H5" t="s">
        <v>15</v>
      </c>
      <c r="I5" t="s">
        <v>16</v>
      </c>
      <c r="J5" t="s">
        <v>17</v>
      </c>
      <c r="K5" t="s">
        <v>18</v>
      </c>
      <c r="L5" t="s">
        <v>19</v>
      </c>
      <c r="M5" t="s">
        <v>20</v>
      </c>
      <c r="N5" t="s">
        <v>21</v>
      </c>
      <c r="O5" t="s">
        <v>22</v>
      </c>
      <c r="P5" t="s">
        <v>10</v>
      </c>
      <c r="Q5" t="s">
        <v>23</v>
      </c>
      <c r="R5" s="49"/>
      <c r="S5" t="s">
        <v>24</v>
      </c>
      <c r="T5" t="s">
        <v>25</v>
      </c>
      <c r="U5" t="s">
        <v>26</v>
      </c>
      <c r="V5" t="s">
        <v>21</v>
      </c>
      <c r="W5" t="s">
        <v>27</v>
      </c>
      <c r="X5" s="51"/>
      <c r="Y5" t="s">
        <v>13</v>
      </c>
      <c r="Z5" t="s">
        <v>14</v>
      </c>
      <c r="AA5" t="s">
        <v>15</v>
      </c>
      <c r="AB5" t="s">
        <v>16</v>
      </c>
      <c r="AC5" t="s">
        <v>17</v>
      </c>
      <c r="AD5" t="s">
        <v>18</v>
      </c>
      <c r="AE5" t="s">
        <v>19</v>
      </c>
      <c r="AF5" t="s">
        <v>20</v>
      </c>
      <c r="AG5" t="s">
        <v>21</v>
      </c>
      <c r="AH5" t="s">
        <v>22</v>
      </c>
      <c r="AI5" t="s">
        <v>10</v>
      </c>
      <c r="AJ5" t="s">
        <v>23</v>
      </c>
      <c r="AK5" s="49"/>
      <c r="AL5" t="s">
        <v>24</v>
      </c>
      <c r="AM5" t="s">
        <v>25</v>
      </c>
      <c r="AN5" t="s">
        <v>26</v>
      </c>
      <c r="AO5" t="s">
        <v>21</v>
      </c>
      <c r="AP5" t="s">
        <v>27</v>
      </c>
      <c r="AQ5" s="51"/>
      <c r="AR5" t="s">
        <v>13</v>
      </c>
      <c r="AS5" t="s">
        <v>14</v>
      </c>
      <c r="AT5" t="s">
        <v>15</v>
      </c>
      <c r="AU5" t="s">
        <v>16</v>
      </c>
      <c r="AV5" t="s">
        <v>17</v>
      </c>
      <c r="AW5" t="s">
        <v>18</v>
      </c>
      <c r="AX5" t="s">
        <v>19</v>
      </c>
      <c r="AY5" t="s">
        <v>20</v>
      </c>
      <c r="AZ5" t="s">
        <v>21</v>
      </c>
      <c r="BA5" t="s">
        <v>22</v>
      </c>
      <c r="BB5" t="s">
        <v>10</v>
      </c>
      <c r="BC5" t="s">
        <v>23</v>
      </c>
      <c r="BE5" t="s">
        <v>24</v>
      </c>
      <c r="BF5" t="s">
        <v>25</v>
      </c>
      <c r="BG5" t="s">
        <v>26</v>
      </c>
      <c r="BH5" t="s">
        <v>21</v>
      </c>
      <c r="BI5" t="s">
        <v>27</v>
      </c>
      <c r="BK5" t="s">
        <v>28</v>
      </c>
      <c r="BL5" t="s">
        <v>29</v>
      </c>
      <c r="BM5" t="s">
        <v>30</v>
      </c>
      <c r="BN5" t="s">
        <v>31</v>
      </c>
      <c r="BO5" t="s">
        <v>32</v>
      </c>
    </row>
    <row r="6" spans="1:67" x14ac:dyDescent="0.25">
      <c r="F6" s="48"/>
      <c r="G6" s="48"/>
      <c r="H6" s="48"/>
      <c r="I6" s="48"/>
      <c r="J6" s="48"/>
      <c r="K6" s="48"/>
      <c r="L6" s="48"/>
      <c r="M6" s="48"/>
      <c r="R6" s="49"/>
      <c r="X6" s="51"/>
      <c r="AK6" s="49"/>
      <c r="AQ6" s="51"/>
    </row>
    <row r="7" spans="1:67" x14ac:dyDescent="0.25">
      <c r="A7">
        <v>125</v>
      </c>
      <c r="B7" t="s">
        <v>113</v>
      </c>
      <c r="C7" s="49"/>
      <c r="D7" s="49"/>
      <c r="E7" s="49"/>
      <c r="F7" s="48">
        <v>4</v>
      </c>
      <c r="G7" s="48">
        <v>5.5</v>
      </c>
      <c r="H7" s="48">
        <v>5.3</v>
      </c>
      <c r="I7" s="48">
        <v>5.5</v>
      </c>
      <c r="J7" s="48">
        <v>5.5</v>
      </c>
      <c r="K7" s="48">
        <v>5.5</v>
      </c>
      <c r="L7" s="48">
        <v>5</v>
      </c>
      <c r="M7" s="48">
        <v>4.5</v>
      </c>
      <c r="N7">
        <f>SUM(F7:M7)</f>
        <v>40.799999999999997</v>
      </c>
      <c r="O7" s="49"/>
      <c r="P7" s="49"/>
      <c r="Q7" s="49"/>
      <c r="R7" s="49"/>
      <c r="S7" s="49"/>
      <c r="T7" s="49"/>
      <c r="U7" s="49"/>
      <c r="V7" s="49"/>
      <c r="W7" s="49"/>
      <c r="X7" s="51"/>
      <c r="Y7" s="48">
        <v>4.7</v>
      </c>
      <c r="Z7" s="48">
        <v>5.6</v>
      </c>
      <c r="AA7" s="48">
        <v>4.7</v>
      </c>
      <c r="AB7" s="48">
        <v>5</v>
      </c>
      <c r="AC7" s="48">
        <v>5.4</v>
      </c>
      <c r="AD7" s="48">
        <v>5.4</v>
      </c>
      <c r="AE7" s="48">
        <v>5.4</v>
      </c>
      <c r="AF7" s="48">
        <v>5</v>
      </c>
      <c r="AG7">
        <f>SUM(Y7:AF7)</f>
        <v>41.199999999999996</v>
      </c>
      <c r="AH7" s="49"/>
      <c r="AI7" s="49"/>
      <c r="AJ7" s="49"/>
      <c r="AK7" s="49"/>
      <c r="AL7" s="49"/>
      <c r="AM7" s="49"/>
      <c r="AN7" s="49"/>
      <c r="AO7" s="49"/>
      <c r="AP7" s="49"/>
      <c r="AQ7" s="51"/>
      <c r="AZ7">
        <v>0</v>
      </c>
    </row>
    <row r="8" spans="1:67" x14ac:dyDescent="0.25">
      <c r="A8">
        <v>126</v>
      </c>
      <c r="B8" t="s">
        <v>85</v>
      </c>
      <c r="C8" s="49"/>
      <c r="D8" s="49"/>
      <c r="E8" s="49"/>
      <c r="F8" s="48">
        <v>5</v>
      </c>
      <c r="G8" s="48">
        <v>4</v>
      </c>
      <c r="H8" s="48">
        <v>5.8</v>
      </c>
      <c r="I8" s="48">
        <v>6</v>
      </c>
      <c r="J8" s="48">
        <v>5.5</v>
      </c>
      <c r="K8" s="48">
        <v>5.5</v>
      </c>
      <c r="L8" s="48">
        <v>5.2</v>
      </c>
      <c r="M8" s="48">
        <v>4</v>
      </c>
      <c r="N8">
        <f t="shared" ref="N8:N12" si="0">SUM(F8:M8)</f>
        <v>41</v>
      </c>
      <c r="O8" s="49"/>
      <c r="P8" s="49"/>
      <c r="Q8" s="49"/>
      <c r="R8" s="49"/>
      <c r="S8" s="49"/>
      <c r="T8" s="49"/>
      <c r="U8" s="49"/>
      <c r="V8" s="49"/>
      <c r="W8" s="49"/>
      <c r="X8" s="51"/>
      <c r="Y8" s="48">
        <v>6</v>
      </c>
      <c r="Z8" s="48">
        <v>5.5</v>
      </c>
      <c r="AA8" s="48">
        <v>4.8</v>
      </c>
      <c r="AB8" s="48">
        <v>5</v>
      </c>
      <c r="AC8" s="48">
        <v>6</v>
      </c>
      <c r="AD8" s="48">
        <v>6</v>
      </c>
      <c r="AE8" s="48">
        <v>5.2</v>
      </c>
      <c r="AF8" s="48">
        <v>5</v>
      </c>
      <c r="AG8">
        <f t="shared" ref="AG8:AG12" si="1">SUM(Y8:AF8)</f>
        <v>43.5</v>
      </c>
      <c r="AH8" s="49"/>
      <c r="AI8" s="49"/>
      <c r="AJ8" s="49"/>
      <c r="AK8" s="49"/>
      <c r="AL8" s="49"/>
      <c r="AM8" s="49"/>
      <c r="AN8" s="49"/>
      <c r="AO8" s="49"/>
      <c r="AP8" s="49"/>
      <c r="AQ8" s="51"/>
      <c r="AZ8">
        <v>0</v>
      </c>
    </row>
    <row r="9" spans="1:67" x14ac:dyDescent="0.25">
      <c r="A9">
        <v>128</v>
      </c>
      <c r="B9" t="s">
        <v>127</v>
      </c>
      <c r="C9" s="49"/>
      <c r="D9" s="49"/>
      <c r="E9" s="49"/>
      <c r="F9" s="48">
        <v>5</v>
      </c>
      <c r="G9" s="48">
        <v>4.5</v>
      </c>
      <c r="H9" s="48">
        <v>4.8</v>
      </c>
      <c r="I9" s="48">
        <v>5.5</v>
      </c>
      <c r="J9" s="48">
        <v>5.8</v>
      </c>
      <c r="K9" s="48">
        <v>4.5</v>
      </c>
      <c r="L9" s="48">
        <v>5.5</v>
      </c>
      <c r="M9" s="48">
        <v>5</v>
      </c>
      <c r="N9">
        <f t="shared" si="0"/>
        <v>40.6</v>
      </c>
      <c r="O9" s="49"/>
      <c r="P9" s="49"/>
      <c r="Q9" s="49"/>
      <c r="R9" s="49"/>
      <c r="S9" s="49"/>
      <c r="T9" s="49"/>
      <c r="U9" s="49"/>
      <c r="V9" s="49"/>
      <c r="W9" s="49"/>
      <c r="X9" s="51"/>
      <c r="Y9" s="48">
        <v>6.4</v>
      </c>
      <c r="Z9" s="48">
        <v>5</v>
      </c>
      <c r="AA9" s="48">
        <v>5.2</v>
      </c>
      <c r="AB9" s="48">
        <v>4.8</v>
      </c>
      <c r="AC9" s="48">
        <v>5.2</v>
      </c>
      <c r="AD9" s="48">
        <v>5.2</v>
      </c>
      <c r="AE9" s="48">
        <v>6</v>
      </c>
      <c r="AF9" s="48">
        <v>5.5</v>
      </c>
      <c r="AG9">
        <f t="shared" si="1"/>
        <v>43.3</v>
      </c>
      <c r="AH9" s="49"/>
      <c r="AI9" s="49"/>
      <c r="AJ9" s="49"/>
      <c r="AK9" s="49"/>
      <c r="AL9" s="49"/>
      <c r="AM9" s="49"/>
      <c r="AN9" s="49"/>
      <c r="AO9" s="49"/>
      <c r="AP9" s="49"/>
      <c r="AQ9" s="51"/>
      <c r="AZ9">
        <v>0</v>
      </c>
    </row>
    <row r="10" spans="1:67" x14ac:dyDescent="0.25">
      <c r="A10">
        <v>131</v>
      </c>
      <c r="B10" t="s">
        <v>126</v>
      </c>
      <c r="C10" s="49"/>
      <c r="D10" s="49"/>
      <c r="E10" s="49"/>
      <c r="F10" s="48">
        <v>4.5</v>
      </c>
      <c r="G10" s="48">
        <v>5.5</v>
      </c>
      <c r="H10" s="48">
        <v>5.5</v>
      </c>
      <c r="I10" s="48">
        <v>6</v>
      </c>
      <c r="J10" s="48">
        <v>5</v>
      </c>
      <c r="K10" s="48">
        <v>5</v>
      </c>
      <c r="L10" s="48">
        <v>5.3</v>
      </c>
      <c r="M10" s="48">
        <v>4.5</v>
      </c>
      <c r="N10">
        <f t="shared" si="0"/>
        <v>41.3</v>
      </c>
      <c r="O10" s="49"/>
      <c r="P10" s="49"/>
      <c r="Q10" s="49"/>
      <c r="R10" s="49"/>
      <c r="S10" s="49"/>
      <c r="T10" s="49"/>
      <c r="U10" s="49"/>
      <c r="V10" s="49"/>
      <c r="W10" s="49"/>
      <c r="X10" s="51"/>
      <c r="Y10" s="48">
        <v>5</v>
      </c>
      <c r="Z10" s="48">
        <v>5</v>
      </c>
      <c r="AA10" s="48">
        <v>5.4</v>
      </c>
      <c r="AB10" s="48">
        <v>5.2</v>
      </c>
      <c r="AC10" s="48">
        <v>5.3</v>
      </c>
      <c r="AD10" s="48">
        <v>5</v>
      </c>
      <c r="AE10" s="48">
        <v>5.5</v>
      </c>
      <c r="AF10" s="48">
        <v>5.5</v>
      </c>
      <c r="AG10">
        <f t="shared" si="1"/>
        <v>41.900000000000006</v>
      </c>
      <c r="AH10" s="49"/>
      <c r="AI10" s="49"/>
      <c r="AJ10" s="49"/>
      <c r="AK10" s="49"/>
      <c r="AL10" s="49"/>
      <c r="AM10" s="49"/>
      <c r="AN10" s="49"/>
      <c r="AO10" s="49"/>
      <c r="AP10" s="49"/>
      <c r="AQ10" s="51"/>
      <c r="AZ10">
        <v>0</v>
      </c>
    </row>
    <row r="11" spans="1:67" x14ac:dyDescent="0.25">
      <c r="A11">
        <v>133</v>
      </c>
      <c r="B11" t="s">
        <v>114</v>
      </c>
      <c r="C11" s="49"/>
      <c r="D11" s="49"/>
      <c r="E11" s="49"/>
      <c r="F11" s="48">
        <v>5.5</v>
      </c>
      <c r="G11" s="48">
        <v>4</v>
      </c>
      <c r="H11" s="48">
        <v>5</v>
      </c>
      <c r="I11" s="48">
        <v>5.5</v>
      </c>
      <c r="J11" s="48">
        <v>5.3</v>
      </c>
      <c r="K11" s="48">
        <v>6</v>
      </c>
      <c r="L11" s="48">
        <v>4.8</v>
      </c>
      <c r="M11" s="48">
        <v>4.5</v>
      </c>
      <c r="N11">
        <f t="shared" si="0"/>
        <v>40.6</v>
      </c>
      <c r="O11" s="49"/>
      <c r="P11" s="49"/>
      <c r="Q11" s="49"/>
      <c r="R11" s="49"/>
      <c r="S11" s="49"/>
      <c r="T11" s="49"/>
      <c r="U11" s="49"/>
      <c r="V11" s="49"/>
      <c r="W11" s="49"/>
      <c r="X11" s="51"/>
      <c r="Y11" s="48">
        <v>6.5</v>
      </c>
      <c r="Z11" s="48">
        <v>5.2</v>
      </c>
      <c r="AA11" s="48">
        <v>6.4</v>
      </c>
      <c r="AB11" s="48">
        <v>3</v>
      </c>
      <c r="AC11" s="48">
        <v>5.2</v>
      </c>
      <c r="AD11" s="48">
        <v>6</v>
      </c>
      <c r="AE11" s="48">
        <v>5</v>
      </c>
      <c r="AF11" s="48">
        <v>4.8</v>
      </c>
      <c r="AG11">
        <f t="shared" si="1"/>
        <v>42.099999999999994</v>
      </c>
      <c r="AH11" s="49"/>
      <c r="AI11" s="49"/>
      <c r="AJ11" s="49"/>
      <c r="AK11" s="49"/>
      <c r="AL11" s="49"/>
      <c r="AM11" s="49"/>
      <c r="AN11" s="49"/>
      <c r="AO11" s="49"/>
      <c r="AP11" s="49"/>
      <c r="AQ11" s="51"/>
      <c r="AZ11">
        <v>0</v>
      </c>
    </row>
    <row r="12" spans="1:67" x14ac:dyDescent="0.25">
      <c r="A12">
        <v>134</v>
      </c>
      <c r="B12" t="s">
        <v>87</v>
      </c>
      <c r="C12" s="49"/>
      <c r="D12" s="49"/>
      <c r="E12" s="49"/>
      <c r="F12" s="48">
        <v>5.3</v>
      </c>
      <c r="G12" s="48">
        <v>6</v>
      </c>
      <c r="H12" s="48">
        <v>6</v>
      </c>
      <c r="I12" s="48">
        <v>5.5</v>
      </c>
      <c r="J12" s="48">
        <v>5.3</v>
      </c>
      <c r="K12" s="48">
        <v>5</v>
      </c>
      <c r="L12" s="48">
        <v>0</v>
      </c>
      <c r="M12" s="48">
        <v>0</v>
      </c>
      <c r="N12">
        <f t="shared" si="0"/>
        <v>33.1</v>
      </c>
      <c r="O12" s="49"/>
      <c r="P12" s="49"/>
      <c r="Q12" s="49"/>
      <c r="R12" s="49"/>
      <c r="S12" s="49"/>
      <c r="T12" s="49"/>
      <c r="U12" s="49"/>
      <c r="V12" s="49"/>
      <c r="W12" s="49"/>
      <c r="X12" s="51"/>
      <c r="Y12" s="48">
        <v>5</v>
      </c>
      <c r="Z12" s="48">
        <v>5.5</v>
      </c>
      <c r="AA12" s="48">
        <v>6.2</v>
      </c>
      <c r="AB12" s="48">
        <v>6</v>
      </c>
      <c r="AC12" s="48">
        <v>6.3</v>
      </c>
      <c r="AD12" s="48">
        <v>6.3</v>
      </c>
      <c r="AE12" s="48">
        <v>0</v>
      </c>
      <c r="AF12" s="48">
        <v>0</v>
      </c>
      <c r="AG12">
        <f t="shared" si="1"/>
        <v>35.299999999999997</v>
      </c>
      <c r="AH12" s="49"/>
      <c r="AI12" s="49"/>
      <c r="AJ12" s="49"/>
      <c r="AK12" s="49"/>
      <c r="AL12" s="49"/>
      <c r="AM12" s="49"/>
      <c r="AN12" s="49"/>
      <c r="AO12" s="49"/>
      <c r="AP12" s="49"/>
      <c r="AQ12" s="51"/>
      <c r="AZ12">
        <v>0</v>
      </c>
    </row>
    <row r="13" spans="1:67" x14ac:dyDescent="0.25">
      <c r="C13" t="s">
        <v>72</v>
      </c>
      <c r="D13" t="s">
        <v>73</v>
      </c>
      <c r="E13" t="s">
        <v>224</v>
      </c>
      <c r="F13" s="49"/>
      <c r="G13" s="49"/>
      <c r="H13" s="49"/>
      <c r="I13" s="49"/>
      <c r="J13" s="49"/>
      <c r="K13" s="49"/>
      <c r="L13" s="49" t="s">
        <v>33</v>
      </c>
      <c r="M13" s="49"/>
      <c r="N13">
        <f>SUM(N7:N12)</f>
        <v>237.39999999999998</v>
      </c>
      <c r="O13">
        <f>(N13/8)/6</f>
        <v>4.9458333333333329</v>
      </c>
      <c r="P13" s="48">
        <v>4.9000000000000004</v>
      </c>
      <c r="Q13" s="18">
        <f>(O13*0.9)+(P13*0.1)</f>
        <v>4.9412500000000001</v>
      </c>
      <c r="R13" s="49"/>
      <c r="S13" s="48">
        <v>4.7</v>
      </c>
      <c r="T13" s="48">
        <v>7</v>
      </c>
      <c r="U13" s="48">
        <v>6.3</v>
      </c>
      <c r="V13">
        <f>(S13*0.25)+(T13*0.5)+(U13*0.25)</f>
        <v>6.25</v>
      </c>
      <c r="W13" s="18">
        <f>(Q13+V13)/2</f>
        <v>5.5956250000000001</v>
      </c>
      <c r="X13" s="51"/>
      <c r="Y13" s="49"/>
      <c r="Z13" s="49"/>
      <c r="AA13" s="49"/>
      <c r="AB13" s="49"/>
      <c r="AC13" s="49"/>
      <c r="AD13" s="49"/>
      <c r="AE13" s="49" t="s">
        <v>33</v>
      </c>
      <c r="AF13" s="49"/>
      <c r="AG13">
        <f>SUM(AG7:AG12)</f>
        <v>247.29999999999995</v>
      </c>
      <c r="AH13">
        <f>(AG13/8)/6</f>
        <v>5.1520833333333327</v>
      </c>
      <c r="AI13" s="48">
        <v>5</v>
      </c>
      <c r="AJ13">
        <f>(AH13*0.9)+(AI13*0.1)</f>
        <v>5.1368749999999999</v>
      </c>
      <c r="AK13" s="49"/>
      <c r="AL13" s="48">
        <v>5.5</v>
      </c>
      <c r="AM13" s="48">
        <v>7.7</v>
      </c>
      <c r="AN13" s="48">
        <v>6.3</v>
      </c>
      <c r="AO13">
        <f>(AL13*0.25)+(AM13*0.5)+(AN13*0.25)</f>
        <v>6.8</v>
      </c>
      <c r="AP13">
        <f>(AJ13+AO13)/2</f>
        <v>5.9684375000000003</v>
      </c>
      <c r="AQ13" s="51"/>
      <c r="AX13" t="s">
        <v>33</v>
      </c>
      <c r="AZ13">
        <v>0</v>
      </c>
      <c r="BA13">
        <v>0</v>
      </c>
      <c r="BC13">
        <v>0</v>
      </c>
      <c r="BH13">
        <v>0</v>
      </c>
      <c r="BI13">
        <v>0</v>
      </c>
      <c r="BK13" s="18">
        <f>W13</f>
        <v>5.5956250000000001</v>
      </c>
      <c r="BL13">
        <f>AP13</f>
        <v>5.9684375000000003</v>
      </c>
      <c r="BN13">
        <f>(BK13+BL13)/2</f>
        <v>5.7820312500000002</v>
      </c>
      <c r="BO13">
        <v>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4" sqref="C4"/>
    </sheetView>
  </sheetViews>
  <sheetFormatPr defaultRowHeight="13.2" x14ac:dyDescent="0.25"/>
  <cols>
    <col min="1" max="1" width="5.5546875" customWidth="1"/>
    <col min="2" max="2" width="15.5546875" customWidth="1"/>
    <col min="3" max="3" width="23.109375" customWidth="1"/>
    <col min="4" max="4" width="15.88671875" customWidth="1"/>
    <col min="5" max="5" width="20.44140625" bestFit="1" customWidth="1"/>
  </cols>
  <sheetData>
    <row r="1" spans="1:5" x14ac:dyDescent="0.25">
      <c r="A1" t="s">
        <v>132</v>
      </c>
      <c r="D1" t="s">
        <v>0</v>
      </c>
      <c r="E1" t="s">
        <v>235</v>
      </c>
    </row>
    <row r="2" spans="1:5" x14ac:dyDescent="0.25">
      <c r="A2" s="5" t="s">
        <v>132</v>
      </c>
      <c r="B2" s="5"/>
      <c r="D2" t="s">
        <v>1</v>
      </c>
    </row>
    <row r="3" spans="1:5" x14ac:dyDescent="0.25">
      <c r="A3" t="s">
        <v>69</v>
      </c>
      <c r="C3" t="s">
        <v>269</v>
      </c>
      <c r="D3" t="s">
        <v>2</v>
      </c>
    </row>
    <row r="5" spans="1:5" s="7" customFormat="1" x14ac:dyDescent="0.25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</row>
    <row r="7" spans="1:5" x14ac:dyDescent="0.25">
      <c r="A7" s="47">
        <v>150</v>
      </c>
      <c r="B7" t="s">
        <v>133</v>
      </c>
      <c r="C7" t="s">
        <v>136</v>
      </c>
      <c r="D7" t="s">
        <v>141</v>
      </c>
      <c r="E7" t="s">
        <v>79</v>
      </c>
    </row>
    <row r="8" spans="1:5" ht="15.6" x14ac:dyDescent="0.3">
      <c r="A8" s="47">
        <v>156</v>
      </c>
      <c r="B8" t="s">
        <v>134</v>
      </c>
      <c r="C8" s="43" t="s">
        <v>137</v>
      </c>
      <c r="D8" t="s">
        <v>142</v>
      </c>
      <c r="E8" t="s">
        <v>79</v>
      </c>
    </row>
    <row r="9" spans="1:5" x14ac:dyDescent="0.25">
      <c r="A9" s="47">
        <v>95</v>
      </c>
      <c r="B9" t="s">
        <v>128</v>
      </c>
      <c r="C9" t="s">
        <v>138</v>
      </c>
      <c r="D9" t="s">
        <v>143</v>
      </c>
      <c r="E9" t="s">
        <v>77</v>
      </c>
    </row>
    <row r="10" spans="1:5" x14ac:dyDescent="0.25">
      <c r="A10" s="47">
        <v>158</v>
      </c>
      <c r="B10" t="s">
        <v>82</v>
      </c>
      <c r="C10" t="s">
        <v>83</v>
      </c>
      <c r="D10" t="s">
        <v>116</v>
      </c>
      <c r="E10" t="s">
        <v>84</v>
      </c>
    </row>
    <row r="11" spans="1:5" x14ac:dyDescent="0.25">
      <c r="A11" s="47">
        <v>78</v>
      </c>
      <c r="B11" t="s">
        <v>135</v>
      </c>
      <c r="C11" t="s">
        <v>139</v>
      </c>
      <c r="D11" t="s">
        <v>144</v>
      </c>
      <c r="E11" t="s">
        <v>81</v>
      </c>
    </row>
    <row r="12" spans="1:5" x14ac:dyDescent="0.25">
      <c r="A12" s="47">
        <v>156</v>
      </c>
      <c r="B12" t="s">
        <v>134</v>
      </c>
      <c r="C12" t="s">
        <v>140</v>
      </c>
      <c r="D12" t="s">
        <v>142</v>
      </c>
      <c r="E12" t="s">
        <v>79</v>
      </c>
    </row>
  </sheetData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V16"/>
  <sheetViews>
    <sheetView workbookViewId="0">
      <pane xSplit="5" ySplit="6" topLeftCell="EE7" activePane="bottomRight" state="frozen"/>
      <selection pane="topRight" activeCell="F1" sqref="F1"/>
      <selection pane="bottomLeft" activeCell="A7" sqref="A7"/>
      <selection pane="bottomRight" activeCell="EN40" sqref="EN40"/>
    </sheetView>
  </sheetViews>
  <sheetFormatPr defaultRowHeight="13.2" x14ac:dyDescent="0.25"/>
  <cols>
    <col min="1" max="1" width="5.5546875" customWidth="1"/>
    <col min="2" max="2" width="20.5546875" customWidth="1"/>
    <col min="3" max="3" width="25.5546875" customWidth="1"/>
    <col min="4" max="4" width="15.44140625" customWidth="1"/>
    <col min="5" max="5" width="19.88671875" customWidth="1"/>
    <col min="6" max="17" width="5.6640625" customWidth="1"/>
    <col min="18" max="18" width="3.109375" customWidth="1"/>
    <col min="19" max="24" width="5.6640625" customWidth="1"/>
    <col min="25" max="25" width="6.6640625" customWidth="1"/>
    <col min="26" max="26" width="3.109375" customWidth="1"/>
    <col min="27" max="38" width="5.6640625" customWidth="1"/>
    <col min="39" max="39" width="3.109375" customWidth="1"/>
    <col min="40" max="45" width="5.6640625" customWidth="1"/>
    <col min="46" max="46" width="6.6640625" customWidth="1"/>
    <col min="47" max="47" width="3.109375" customWidth="1"/>
    <col min="48" max="59" width="5.6640625" customWidth="1"/>
    <col min="60" max="60" width="3.109375" customWidth="1"/>
    <col min="61" max="66" width="5.6640625" customWidth="1"/>
    <col min="67" max="67" width="6.6640625" customWidth="1"/>
    <col min="68" max="68" width="3.109375" customWidth="1"/>
    <col min="69" max="72" width="8.6640625" customWidth="1"/>
    <col min="73" max="73" width="11.5546875" customWidth="1"/>
    <col min="74" max="74" width="3.109375" customWidth="1"/>
    <col min="75" max="75" width="3.33203125" customWidth="1"/>
    <col min="76" max="87" width="5.6640625" customWidth="1"/>
    <col min="88" max="88" width="3.109375" customWidth="1"/>
    <col min="89" max="94" width="5.6640625" customWidth="1"/>
    <col min="95" max="95" width="6.6640625" customWidth="1"/>
    <col min="96" max="96" width="3.44140625" customWidth="1"/>
    <col min="97" max="108" width="5.6640625" customWidth="1"/>
    <col min="109" max="109" width="3.109375" customWidth="1"/>
    <col min="110" max="115" width="5.6640625" customWidth="1"/>
    <col min="117" max="117" width="3.6640625" customWidth="1"/>
    <col min="118" max="129" width="5.6640625" customWidth="1"/>
    <col min="130" max="130" width="3.33203125" customWidth="1"/>
    <col min="131" max="136" width="5.6640625" customWidth="1"/>
    <col min="137" max="137" width="6.6640625" customWidth="1"/>
    <col min="138" max="138" width="3.44140625" customWidth="1"/>
    <col min="139" max="142" width="8.6640625" customWidth="1"/>
    <col min="143" max="143" width="11.5546875" customWidth="1"/>
    <col min="144" max="144" width="4" customWidth="1"/>
    <col min="145" max="145" width="4.109375" customWidth="1"/>
    <col min="149" max="149" width="8.6640625" customWidth="1"/>
    <col min="150" max="150" width="11.5546875" customWidth="1"/>
  </cols>
  <sheetData>
    <row r="1" spans="1:152" x14ac:dyDescent="0.25">
      <c r="A1" t="s">
        <v>132</v>
      </c>
      <c r="D1" t="s">
        <v>0</v>
      </c>
      <c r="E1" s="23" t="s">
        <v>236</v>
      </c>
      <c r="F1" s="19" t="s">
        <v>0</v>
      </c>
      <c r="G1" s="19"/>
      <c r="H1" s="71" t="str">
        <f>E1</f>
        <v>Nina Fritzell</v>
      </c>
      <c r="I1" s="71"/>
      <c r="J1" s="71"/>
      <c r="K1" s="71"/>
      <c r="L1" s="71"/>
      <c r="M1" s="71"/>
      <c r="N1" s="19"/>
      <c r="O1" s="19"/>
      <c r="R1" s="1"/>
      <c r="Z1" s="2"/>
      <c r="AA1" t="s">
        <v>1</v>
      </c>
      <c r="AC1" s="71" t="str">
        <f>E2</f>
        <v>Angie Deeks</v>
      </c>
      <c r="AD1" s="71"/>
      <c r="AE1" s="71"/>
      <c r="AF1" s="71"/>
      <c r="AG1" s="71"/>
      <c r="AH1" s="71"/>
      <c r="AI1" s="71"/>
      <c r="AJ1" s="71"/>
      <c r="AM1" s="1"/>
      <c r="AU1" s="2"/>
      <c r="AV1" t="s">
        <v>2</v>
      </c>
      <c r="AX1" s="71" t="str">
        <f>E3</f>
        <v>Robyn Bruderer</v>
      </c>
      <c r="AY1" s="71"/>
      <c r="AZ1" s="71"/>
      <c r="BA1" s="71"/>
      <c r="BB1" s="71"/>
      <c r="BC1" s="71"/>
      <c r="BD1" s="71"/>
      <c r="BE1" s="71"/>
      <c r="BH1" s="1"/>
      <c r="BP1" s="2"/>
      <c r="BU1" s="4">
        <f ca="1">NOW()</f>
        <v>42607.573470833333</v>
      </c>
      <c r="BV1" s="2"/>
      <c r="BW1" s="2"/>
      <c r="BX1" s="19" t="s">
        <v>0</v>
      </c>
      <c r="BY1" s="19"/>
      <c r="BZ1" s="71" t="str">
        <f>E1</f>
        <v>Nina Fritzell</v>
      </c>
      <c r="CA1" s="71"/>
      <c r="CB1" s="71"/>
      <c r="CC1" s="71"/>
      <c r="CD1" s="71"/>
      <c r="CE1" s="71"/>
      <c r="CF1" s="19"/>
      <c r="CG1" s="19"/>
      <c r="CJ1" s="1"/>
      <c r="CR1" s="2"/>
      <c r="CS1" t="s">
        <v>1</v>
      </c>
      <c r="CU1" s="71" t="str">
        <f>E2</f>
        <v>Angie Deeks</v>
      </c>
      <c r="CV1" s="71"/>
      <c r="CW1" s="71"/>
      <c r="CX1" s="71"/>
      <c r="CY1" s="71"/>
      <c r="CZ1" s="71"/>
      <c r="DA1" s="71"/>
      <c r="DB1" s="71"/>
      <c r="DE1" s="1"/>
      <c r="DM1" s="2"/>
      <c r="DN1" t="s">
        <v>2</v>
      </c>
      <c r="DP1" s="71" t="str">
        <f>E3</f>
        <v>Robyn Bruderer</v>
      </c>
      <c r="DQ1" s="71"/>
      <c r="DR1" s="71"/>
      <c r="DS1" s="71"/>
      <c r="DT1" s="71"/>
      <c r="DU1" s="71"/>
      <c r="DV1" s="71"/>
      <c r="DW1" s="71"/>
      <c r="DZ1" s="1"/>
      <c r="EH1" s="2"/>
      <c r="EM1" s="4">
        <f ca="1">NOW()</f>
        <v>42607.573470833333</v>
      </c>
      <c r="EN1" s="2"/>
      <c r="EO1" s="2"/>
      <c r="ET1" s="4">
        <f ca="1">NOW()</f>
        <v>42607.573470833333</v>
      </c>
    </row>
    <row r="2" spans="1:152" x14ac:dyDescent="0.25">
      <c r="A2" s="5" t="s">
        <v>132</v>
      </c>
      <c r="D2" t="s">
        <v>1</v>
      </c>
      <c r="E2" s="23" t="s">
        <v>235</v>
      </c>
      <c r="R2" s="1"/>
      <c r="Z2" s="2"/>
      <c r="AM2" s="1"/>
      <c r="AU2" s="2"/>
      <c r="BH2" s="1"/>
      <c r="BP2" s="2"/>
      <c r="BU2" s="6">
        <f ca="1">NOW()</f>
        <v>42607.573470833333</v>
      </c>
      <c r="BV2" s="2"/>
      <c r="BW2" s="2"/>
      <c r="CJ2" s="1"/>
      <c r="CR2" s="2"/>
      <c r="DE2" s="1"/>
      <c r="DM2" s="2"/>
      <c r="DZ2" s="1"/>
      <c r="EH2" s="2"/>
      <c r="EM2" s="6">
        <f ca="1">NOW()</f>
        <v>42607.573470833333</v>
      </c>
      <c r="EN2" s="2"/>
      <c r="EO2" s="2"/>
      <c r="ET2" s="6">
        <f ca="1">NOW()</f>
        <v>42607.573470833333</v>
      </c>
    </row>
    <row r="3" spans="1:152" x14ac:dyDescent="0.25">
      <c r="A3" t="s">
        <v>59</v>
      </c>
      <c r="C3" t="s">
        <v>266</v>
      </c>
      <c r="D3" t="s">
        <v>2</v>
      </c>
      <c r="E3" t="s">
        <v>129</v>
      </c>
      <c r="R3" s="1"/>
      <c r="Z3" s="2"/>
      <c r="AM3" s="1"/>
      <c r="AU3" s="2"/>
      <c r="BH3" s="1"/>
      <c r="BP3" s="2"/>
      <c r="BS3" s="19"/>
      <c r="BT3" s="19"/>
      <c r="BV3" s="2"/>
      <c r="BW3" s="2"/>
      <c r="CJ3" s="1"/>
      <c r="CR3" s="2"/>
      <c r="DE3" s="1"/>
      <c r="DM3" s="2"/>
      <c r="DZ3" s="1"/>
      <c r="EH3" s="2"/>
      <c r="EK3" s="19" t="s">
        <v>60</v>
      </c>
      <c r="EL3" s="19"/>
      <c r="EN3" s="2"/>
      <c r="EO3" s="2"/>
      <c r="EQ3" s="70" t="s">
        <v>47</v>
      </c>
      <c r="ER3" s="70"/>
      <c r="ES3" s="70"/>
      <c r="ET3" s="70"/>
    </row>
    <row r="4" spans="1:152" x14ac:dyDescent="0.25">
      <c r="F4" s="70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8"/>
      <c r="S4" s="70" t="s">
        <v>4</v>
      </c>
      <c r="T4" s="70"/>
      <c r="U4" s="70"/>
      <c r="V4" s="70"/>
      <c r="W4" s="70"/>
      <c r="X4" s="70"/>
      <c r="Y4" s="7" t="s">
        <v>46</v>
      </c>
      <c r="Z4" s="2"/>
      <c r="AA4" s="70" t="s">
        <v>3</v>
      </c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8"/>
      <c r="AN4" s="70" t="s">
        <v>4</v>
      </c>
      <c r="AO4" s="70"/>
      <c r="AP4" s="70"/>
      <c r="AQ4" s="70"/>
      <c r="AR4" s="70"/>
      <c r="AS4" s="70"/>
      <c r="AT4" s="7" t="s">
        <v>46</v>
      </c>
      <c r="AU4" s="2"/>
      <c r="AV4" s="70" t="s">
        <v>3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8"/>
      <c r="BI4" s="70" t="s">
        <v>4</v>
      </c>
      <c r="BJ4" s="70"/>
      <c r="BK4" s="70"/>
      <c r="BL4" s="70"/>
      <c r="BM4" s="70"/>
      <c r="BN4" s="70"/>
      <c r="BO4" s="7" t="s">
        <v>46</v>
      </c>
      <c r="BP4" s="2"/>
      <c r="BQ4" s="70" t="s">
        <v>45</v>
      </c>
      <c r="BR4" s="70"/>
      <c r="BS4" s="70"/>
      <c r="BT4" s="7" t="s">
        <v>49</v>
      </c>
      <c r="BV4" s="2"/>
      <c r="BW4" s="2"/>
      <c r="BX4" s="70" t="s">
        <v>3</v>
      </c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8"/>
      <c r="CK4" s="70" t="s">
        <v>4</v>
      </c>
      <c r="CL4" s="70"/>
      <c r="CM4" s="70"/>
      <c r="CN4" s="70"/>
      <c r="CO4" s="70"/>
      <c r="CP4" s="70"/>
      <c r="CQ4" s="7" t="s">
        <v>46</v>
      </c>
      <c r="CR4" s="2"/>
      <c r="CS4" s="70" t="s">
        <v>3</v>
      </c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8"/>
      <c r="DF4" s="70" t="s">
        <v>4</v>
      </c>
      <c r="DG4" s="70"/>
      <c r="DH4" s="70"/>
      <c r="DI4" s="70"/>
      <c r="DJ4" s="70"/>
      <c r="DK4" s="70"/>
      <c r="DL4" s="7" t="s">
        <v>46</v>
      </c>
      <c r="DM4" s="2"/>
      <c r="DN4" s="70" t="s">
        <v>3</v>
      </c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8"/>
      <c r="EA4" s="70" t="s">
        <v>4</v>
      </c>
      <c r="EB4" s="70"/>
      <c r="EC4" s="70"/>
      <c r="ED4" s="70"/>
      <c r="EE4" s="70"/>
      <c r="EF4" s="70"/>
      <c r="EG4" s="7" t="s">
        <v>46</v>
      </c>
      <c r="EH4" s="2"/>
      <c r="EI4" s="70" t="s">
        <v>45</v>
      </c>
      <c r="EJ4" s="70"/>
      <c r="EK4" s="70"/>
      <c r="EL4" s="7" t="s">
        <v>49</v>
      </c>
      <c r="EN4" s="2"/>
      <c r="EO4" s="2"/>
      <c r="EQ4" s="70" t="s">
        <v>61</v>
      </c>
      <c r="ER4" s="70"/>
      <c r="ES4" s="7" t="s">
        <v>7</v>
      </c>
    </row>
    <row r="5" spans="1:152" s="7" customFormat="1" x14ac:dyDescent="0.25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44</v>
      </c>
      <c r="I5" s="7" t="s">
        <v>43</v>
      </c>
      <c r="J5" s="7" t="s">
        <v>42</v>
      </c>
      <c r="K5" s="7" t="s">
        <v>41</v>
      </c>
      <c r="L5" s="7" t="s">
        <v>40</v>
      </c>
      <c r="M5" s="7" t="s">
        <v>62</v>
      </c>
      <c r="N5" s="7" t="s">
        <v>39</v>
      </c>
      <c r="O5" s="7" t="s">
        <v>38</v>
      </c>
      <c r="P5" s="7" t="s">
        <v>10</v>
      </c>
      <c r="Q5" s="7" t="s">
        <v>23</v>
      </c>
      <c r="R5" s="8"/>
      <c r="S5" s="7" t="s">
        <v>24</v>
      </c>
      <c r="T5" s="7" t="s">
        <v>37</v>
      </c>
      <c r="U5" s="7" t="s">
        <v>36</v>
      </c>
      <c r="V5" s="7" t="s">
        <v>35</v>
      </c>
      <c r="W5" s="7" t="s">
        <v>10</v>
      </c>
      <c r="X5" s="7" t="s">
        <v>23</v>
      </c>
      <c r="Y5" s="7" t="s">
        <v>27</v>
      </c>
      <c r="Z5" s="9"/>
      <c r="AA5" s="7" t="s">
        <v>13</v>
      </c>
      <c r="AB5" s="7" t="s">
        <v>14</v>
      </c>
      <c r="AC5" s="7" t="s">
        <v>44</v>
      </c>
      <c r="AD5" s="7" t="s">
        <v>43</v>
      </c>
      <c r="AE5" s="7" t="s">
        <v>42</v>
      </c>
      <c r="AF5" s="7" t="s">
        <v>41</v>
      </c>
      <c r="AG5" s="7" t="s">
        <v>40</v>
      </c>
      <c r="AH5" s="7" t="s">
        <v>62</v>
      </c>
      <c r="AI5" s="7" t="s">
        <v>39</v>
      </c>
      <c r="AJ5" s="7" t="s">
        <v>38</v>
      </c>
      <c r="AK5" s="7" t="s">
        <v>10</v>
      </c>
      <c r="AL5" s="7" t="s">
        <v>23</v>
      </c>
      <c r="AM5" s="8"/>
      <c r="AN5" s="7" t="s">
        <v>24</v>
      </c>
      <c r="AO5" s="7" t="s">
        <v>37</v>
      </c>
      <c r="AP5" s="7" t="s">
        <v>36</v>
      </c>
      <c r="AQ5" s="7" t="s">
        <v>35</v>
      </c>
      <c r="AR5" s="7" t="s">
        <v>10</v>
      </c>
      <c r="AS5" s="7" t="s">
        <v>23</v>
      </c>
      <c r="AT5" s="7" t="s">
        <v>27</v>
      </c>
      <c r="AU5" s="9"/>
      <c r="AV5" s="7" t="s">
        <v>13</v>
      </c>
      <c r="AW5" s="7" t="s">
        <v>14</v>
      </c>
      <c r="AX5" s="7" t="s">
        <v>44</v>
      </c>
      <c r="AY5" s="7" t="s">
        <v>43</v>
      </c>
      <c r="AZ5" s="7" t="s">
        <v>42</v>
      </c>
      <c r="BA5" s="7" t="s">
        <v>41</v>
      </c>
      <c r="BB5" s="7" t="s">
        <v>40</v>
      </c>
      <c r="BC5" s="7" t="s">
        <v>62</v>
      </c>
      <c r="BD5" s="7" t="s">
        <v>39</v>
      </c>
      <c r="BE5" s="7" t="s">
        <v>38</v>
      </c>
      <c r="BF5" s="7" t="s">
        <v>10</v>
      </c>
      <c r="BG5" s="7" t="s">
        <v>23</v>
      </c>
      <c r="BH5" s="8"/>
      <c r="BI5" s="7" t="s">
        <v>24</v>
      </c>
      <c r="BJ5" s="7" t="s">
        <v>37</v>
      </c>
      <c r="BK5" s="7" t="s">
        <v>36</v>
      </c>
      <c r="BL5" s="7" t="s">
        <v>35</v>
      </c>
      <c r="BM5" s="7" t="s">
        <v>10</v>
      </c>
      <c r="BN5" s="7" t="s">
        <v>23</v>
      </c>
      <c r="BO5" s="7" t="s">
        <v>27</v>
      </c>
      <c r="BP5" s="9"/>
      <c r="BQ5" s="7" t="s">
        <v>28</v>
      </c>
      <c r="BR5" s="7" t="s">
        <v>29</v>
      </c>
      <c r="BS5" s="7" t="s">
        <v>30</v>
      </c>
      <c r="BT5" s="7" t="s">
        <v>23</v>
      </c>
      <c r="BU5" s="7" t="s">
        <v>34</v>
      </c>
      <c r="BV5" s="9"/>
      <c r="BW5" s="9"/>
      <c r="BX5" s="7" t="s">
        <v>13</v>
      </c>
      <c r="BY5" s="7" t="s">
        <v>14</v>
      </c>
      <c r="BZ5" s="7" t="s">
        <v>44</v>
      </c>
      <c r="CA5" s="7" t="s">
        <v>43</v>
      </c>
      <c r="CB5" s="7" t="s">
        <v>42</v>
      </c>
      <c r="CC5" s="7" t="s">
        <v>41</v>
      </c>
      <c r="CD5" s="7" t="s">
        <v>40</v>
      </c>
      <c r="CE5" s="7" t="s">
        <v>62</v>
      </c>
      <c r="CF5" s="7" t="s">
        <v>39</v>
      </c>
      <c r="CG5" s="7" t="s">
        <v>38</v>
      </c>
      <c r="CH5" s="7" t="s">
        <v>10</v>
      </c>
      <c r="CI5" s="7" t="s">
        <v>23</v>
      </c>
      <c r="CJ5" s="8"/>
      <c r="CK5" s="7" t="s">
        <v>24</v>
      </c>
      <c r="CL5" s="7" t="s">
        <v>37</v>
      </c>
      <c r="CM5" s="7" t="s">
        <v>36</v>
      </c>
      <c r="CN5" s="7" t="s">
        <v>35</v>
      </c>
      <c r="CO5" s="7" t="s">
        <v>10</v>
      </c>
      <c r="CP5" s="7" t="s">
        <v>23</v>
      </c>
      <c r="CQ5" s="7" t="s">
        <v>27</v>
      </c>
      <c r="CR5" s="9"/>
      <c r="CS5" s="7" t="s">
        <v>13</v>
      </c>
      <c r="CT5" s="7" t="s">
        <v>14</v>
      </c>
      <c r="CU5" s="7" t="s">
        <v>44</v>
      </c>
      <c r="CV5" s="7" t="s">
        <v>43</v>
      </c>
      <c r="CW5" s="7" t="s">
        <v>42</v>
      </c>
      <c r="CX5" s="7" t="s">
        <v>41</v>
      </c>
      <c r="CY5" s="7" t="s">
        <v>40</v>
      </c>
      <c r="CZ5" s="7" t="s">
        <v>62</v>
      </c>
      <c r="DA5" s="7" t="s">
        <v>39</v>
      </c>
      <c r="DB5" s="7" t="s">
        <v>38</v>
      </c>
      <c r="DC5" s="7" t="s">
        <v>10</v>
      </c>
      <c r="DD5" s="7" t="s">
        <v>23</v>
      </c>
      <c r="DE5" s="8"/>
      <c r="DF5" s="7" t="s">
        <v>24</v>
      </c>
      <c r="DG5" s="7" t="s">
        <v>37</v>
      </c>
      <c r="DH5" s="7" t="s">
        <v>36</v>
      </c>
      <c r="DI5" s="7" t="s">
        <v>35</v>
      </c>
      <c r="DJ5" s="7" t="s">
        <v>10</v>
      </c>
      <c r="DK5" s="7" t="s">
        <v>23</v>
      </c>
      <c r="DL5" s="7" t="s">
        <v>27</v>
      </c>
      <c r="DM5" s="9"/>
      <c r="DN5" s="7" t="s">
        <v>13</v>
      </c>
      <c r="DO5" s="7" t="s">
        <v>14</v>
      </c>
      <c r="DP5" s="7" t="s">
        <v>44</v>
      </c>
      <c r="DQ5" s="7" t="s">
        <v>43</v>
      </c>
      <c r="DR5" s="7" t="s">
        <v>42</v>
      </c>
      <c r="DS5" s="7" t="s">
        <v>41</v>
      </c>
      <c r="DT5" s="7" t="s">
        <v>40</v>
      </c>
      <c r="DU5" s="7" t="s">
        <v>62</v>
      </c>
      <c r="DV5" s="7" t="s">
        <v>39</v>
      </c>
      <c r="DW5" s="7" t="s">
        <v>38</v>
      </c>
      <c r="DX5" s="7" t="s">
        <v>10</v>
      </c>
      <c r="DY5" s="7" t="s">
        <v>23</v>
      </c>
      <c r="DZ5" s="8"/>
      <c r="EA5" s="7" t="s">
        <v>24</v>
      </c>
      <c r="EB5" s="7" t="s">
        <v>37</v>
      </c>
      <c r="EC5" s="7" t="s">
        <v>36</v>
      </c>
      <c r="ED5" s="7" t="s">
        <v>35</v>
      </c>
      <c r="EE5" s="7" t="s">
        <v>10</v>
      </c>
      <c r="EF5" s="7" t="s">
        <v>23</v>
      </c>
      <c r="EG5" s="7" t="s">
        <v>27</v>
      </c>
      <c r="EH5" s="9"/>
      <c r="EI5" s="7" t="s">
        <v>28</v>
      </c>
      <c r="EJ5" s="7" t="s">
        <v>29</v>
      </c>
      <c r="EK5" s="7" t="s">
        <v>30</v>
      </c>
      <c r="EL5" s="7" t="s">
        <v>23</v>
      </c>
      <c r="EM5" s="7" t="s">
        <v>34</v>
      </c>
      <c r="EN5" s="9"/>
      <c r="EO5" s="9"/>
      <c r="EQ5" s="7">
        <v>1</v>
      </c>
      <c r="ER5" s="7">
        <v>2</v>
      </c>
      <c r="ES5" s="7" t="s">
        <v>27</v>
      </c>
      <c r="ET5" s="7" t="s">
        <v>32</v>
      </c>
      <c r="EV5" s="28"/>
    </row>
    <row r="6" spans="1:152" x14ac:dyDescent="0.25">
      <c r="R6" s="1"/>
      <c r="Z6" s="2"/>
      <c r="AM6" s="1"/>
      <c r="AU6" s="2"/>
      <c r="BH6" s="1"/>
      <c r="BP6" s="2"/>
      <c r="BV6" s="2"/>
      <c r="BW6" s="2"/>
      <c r="CJ6" s="1"/>
      <c r="CR6" s="2"/>
      <c r="DE6" s="1"/>
      <c r="DM6" s="2"/>
      <c r="DZ6" s="1"/>
      <c r="EH6" s="2"/>
      <c r="EN6" s="2"/>
      <c r="EO6" s="2"/>
    </row>
    <row r="7" spans="1:152" x14ac:dyDescent="0.25">
      <c r="A7">
        <v>151</v>
      </c>
      <c r="B7" s="20" t="s">
        <v>100</v>
      </c>
      <c r="C7" s="20" t="s">
        <v>140</v>
      </c>
      <c r="D7" t="s">
        <v>142</v>
      </c>
      <c r="E7" t="s">
        <v>79</v>
      </c>
      <c r="F7" s="10">
        <v>6.2</v>
      </c>
      <c r="G7" s="10">
        <v>7</v>
      </c>
      <c r="H7" s="10">
        <v>6.5</v>
      </c>
      <c r="I7" s="10">
        <v>6.8</v>
      </c>
      <c r="J7" s="10">
        <v>6.8</v>
      </c>
      <c r="K7" s="10">
        <v>7</v>
      </c>
      <c r="L7" s="10">
        <v>8</v>
      </c>
      <c r="M7" s="10">
        <v>6.5</v>
      </c>
      <c r="N7" s="21">
        <f t="shared" ref="N7:N14" si="0">SUM(F7:M7)</f>
        <v>54.8</v>
      </c>
      <c r="O7" s="22">
        <f t="shared" ref="O7:O14" si="1">N7/8</f>
        <v>6.85</v>
      </c>
      <c r="P7" s="10">
        <v>7</v>
      </c>
      <c r="Q7" s="11">
        <f t="shared" ref="Q7:Q14" si="2">(O7*0.75)+(P7*0.25)</f>
        <v>6.8874999999999993</v>
      </c>
      <c r="R7" s="1"/>
      <c r="S7" s="10">
        <v>5.5</v>
      </c>
      <c r="T7" s="10">
        <v>6.1</v>
      </c>
      <c r="U7" s="10">
        <v>7.1</v>
      </c>
      <c r="V7" s="21">
        <f t="shared" ref="V7:V14" si="3">(T7*0.3)+(U7*0.7)</f>
        <v>6.8</v>
      </c>
      <c r="W7" s="10">
        <v>7.2</v>
      </c>
      <c r="X7" s="18">
        <f t="shared" ref="X7:X14" si="4">(S7*0.25)+(V7*0.5)+(W7*0.25)</f>
        <v>6.5750000000000002</v>
      </c>
      <c r="Y7" s="18">
        <f t="shared" ref="Y7:Y14" si="5">(Q7+X7)/2</f>
        <v>6.7312499999999993</v>
      </c>
      <c r="Z7" s="2"/>
      <c r="AA7" s="10">
        <v>5.8</v>
      </c>
      <c r="AB7" s="10">
        <v>6.8</v>
      </c>
      <c r="AC7" s="10">
        <v>6</v>
      </c>
      <c r="AD7" s="10">
        <v>7.3</v>
      </c>
      <c r="AE7" s="10">
        <v>6.8</v>
      </c>
      <c r="AF7" s="10">
        <v>6</v>
      </c>
      <c r="AG7" s="10">
        <v>7</v>
      </c>
      <c r="AH7" s="10">
        <v>6.5</v>
      </c>
      <c r="AI7" s="21">
        <f t="shared" ref="AI7:AI14" si="6">SUM(AA7:AH7)</f>
        <v>52.2</v>
      </c>
      <c r="AJ7" s="22">
        <f t="shared" ref="AJ7:AJ14" si="7">AI7/8</f>
        <v>6.5250000000000004</v>
      </c>
      <c r="AK7" s="10">
        <v>6.2</v>
      </c>
      <c r="AL7" s="11">
        <f t="shared" ref="AL7:AL14" si="8">(AJ7*0.75)+(AK7*0.25)</f>
        <v>6.4437500000000005</v>
      </c>
      <c r="AM7" s="1"/>
      <c r="AN7" s="10">
        <v>5.6</v>
      </c>
      <c r="AO7" s="10">
        <v>5.5</v>
      </c>
      <c r="AP7" s="10">
        <v>6.8</v>
      </c>
      <c r="AQ7" s="21">
        <f t="shared" ref="AQ7:AQ14" si="9">(AO7*0.3)+(AP7*0.7)</f>
        <v>6.41</v>
      </c>
      <c r="AR7" s="10">
        <v>6.6</v>
      </c>
      <c r="AS7" s="18">
        <f t="shared" ref="AS7:AS14" si="10">(AN7*0.25)+(AQ7*0.5)+(AR7*0.25)</f>
        <v>6.2550000000000008</v>
      </c>
      <c r="AT7" s="18">
        <f t="shared" ref="AT7:AT14" si="11">(AL7+AS7)/2</f>
        <v>6.3493750000000002</v>
      </c>
      <c r="AU7" s="2"/>
      <c r="AV7" s="10">
        <v>6.2</v>
      </c>
      <c r="AW7" s="10">
        <v>7.5</v>
      </c>
      <c r="AX7" s="10">
        <v>6.3</v>
      </c>
      <c r="AY7" s="10">
        <v>6.3</v>
      </c>
      <c r="AZ7" s="10">
        <v>6.2</v>
      </c>
      <c r="BA7" s="10">
        <v>6.5</v>
      </c>
      <c r="BB7" s="10">
        <v>7.8</v>
      </c>
      <c r="BC7" s="10">
        <v>7</v>
      </c>
      <c r="BD7" s="21">
        <f t="shared" ref="BD7:BD14" si="12">SUM(AV7:BC7)</f>
        <v>53.8</v>
      </c>
      <c r="BE7" s="22">
        <f t="shared" ref="BE7:BE14" si="13">BD7/8</f>
        <v>6.7249999999999996</v>
      </c>
      <c r="BF7" s="10">
        <v>6.3</v>
      </c>
      <c r="BG7" s="11">
        <f t="shared" ref="BG7:BG14" si="14">(BE7*0.75)+(BF7*0.25)</f>
        <v>6.6187499999999995</v>
      </c>
      <c r="BH7" s="1"/>
      <c r="BI7" s="10">
        <v>6.7</v>
      </c>
      <c r="BJ7" s="10">
        <v>4.3</v>
      </c>
      <c r="BK7" s="10">
        <v>7.1</v>
      </c>
      <c r="BL7" s="21">
        <f t="shared" ref="BL7:BL14" si="15">(BJ7*0.3)+(BK7*0.7)</f>
        <v>6.26</v>
      </c>
      <c r="BM7" s="10">
        <v>6.3</v>
      </c>
      <c r="BN7" s="18">
        <f t="shared" ref="BN7:BN14" si="16">(BI7*0.25)+(BL7*0.5)+(BM7*0.25)</f>
        <v>6.38</v>
      </c>
      <c r="BO7" s="18">
        <f t="shared" ref="BO7:BO14" si="17">(BG7+BN7)/2</f>
        <v>6.4993749999999997</v>
      </c>
      <c r="BP7" s="2"/>
      <c r="BQ7" s="18">
        <f t="shared" ref="BQ7:BQ14" si="18">Y7</f>
        <v>6.7312499999999993</v>
      </c>
      <c r="BR7" s="18">
        <f t="shared" ref="BR7:BR14" si="19">AT7</f>
        <v>6.3493750000000002</v>
      </c>
      <c r="BS7" s="18">
        <f t="shared" ref="BS7:BS14" si="20">BO7</f>
        <v>6.4993749999999997</v>
      </c>
      <c r="BT7" s="18">
        <f t="shared" ref="BT7:BT14" si="21">AVERAGE(BQ7:BS7)</f>
        <v>6.5266666666666664</v>
      </c>
      <c r="BV7" s="51"/>
      <c r="BW7" s="51"/>
      <c r="BX7" s="48">
        <v>6</v>
      </c>
      <c r="BY7" s="48">
        <v>7.7</v>
      </c>
      <c r="BZ7" s="48">
        <v>7</v>
      </c>
      <c r="CA7" s="48">
        <v>6.2</v>
      </c>
      <c r="CB7" s="48">
        <v>6.5</v>
      </c>
      <c r="CC7" s="48">
        <v>6.3</v>
      </c>
      <c r="CD7" s="48">
        <v>8</v>
      </c>
      <c r="CE7" s="48">
        <v>6</v>
      </c>
      <c r="CF7" s="21">
        <f t="shared" ref="CF7:CF14" si="22">SUM(BX7:CE7)</f>
        <v>53.699999999999996</v>
      </c>
      <c r="CG7" s="18">
        <f t="shared" ref="CG7:CG14" si="23">CF7/8</f>
        <v>6.7124999999999995</v>
      </c>
      <c r="CH7" s="48">
        <v>7.3</v>
      </c>
      <c r="CI7" s="18">
        <f t="shared" ref="CI7:CI14" si="24">(CG7*0.75)+(CH7*0.25)</f>
        <v>6.859375</v>
      </c>
      <c r="CJ7" s="49"/>
      <c r="CK7" s="48">
        <v>6.5</v>
      </c>
      <c r="CL7" s="48">
        <v>6.6</v>
      </c>
      <c r="CM7" s="48">
        <v>7.7</v>
      </c>
      <c r="CN7" s="21">
        <f t="shared" ref="CN7:CN14" si="25">(CL7*0.3)+(CM7*0.7)</f>
        <v>7.3699999999999992</v>
      </c>
      <c r="CO7" s="48">
        <v>7</v>
      </c>
      <c r="CP7" s="18">
        <f t="shared" ref="CP7:CP14" si="26">(CK7*0.25)+(CN7*0.5)+(CO7*0.25)</f>
        <v>7.06</v>
      </c>
      <c r="CQ7" s="18">
        <f t="shared" ref="CQ7:CQ14" si="27">(CI7+CP7)/2</f>
        <v>6.9596874999999994</v>
      </c>
      <c r="CR7" s="51"/>
      <c r="CS7" s="48">
        <v>5.8</v>
      </c>
      <c r="CT7" s="48">
        <v>6.8</v>
      </c>
      <c r="CU7" s="48">
        <v>6.5</v>
      </c>
      <c r="CV7" s="48">
        <v>6.8</v>
      </c>
      <c r="CW7" s="48">
        <v>6.5</v>
      </c>
      <c r="CX7" s="48">
        <v>5.8</v>
      </c>
      <c r="CY7" s="48">
        <v>7</v>
      </c>
      <c r="CZ7" s="48">
        <v>5</v>
      </c>
      <c r="DA7" s="21">
        <f t="shared" ref="DA7:DA14" si="28">SUM(CS7:CZ7)</f>
        <v>50.2</v>
      </c>
      <c r="DB7" s="18">
        <f t="shared" ref="DB7:DB14" si="29">DA7/8</f>
        <v>6.2750000000000004</v>
      </c>
      <c r="DC7" s="48">
        <v>6.7</v>
      </c>
      <c r="DD7" s="18">
        <f t="shared" ref="DD7:DD14" si="30">(DB7*0.75)+(DC7*0.25)</f>
        <v>6.3812500000000005</v>
      </c>
      <c r="DE7" s="49"/>
      <c r="DF7" s="48">
        <v>5.3</v>
      </c>
      <c r="DG7" s="48">
        <v>4.5</v>
      </c>
      <c r="DH7" s="48">
        <v>7.6</v>
      </c>
      <c r="DI7" s="21">
        <f t="shared" ref="DI7:DI14" si="31">(DG7*0.3)+(DH7*0.7)</f>
        <v>6.669999999999999</v>
      </c>
      <c r="DJ7" s="48">
        <v>6.4</v>
      </c>
      <c r="DK7" s="18">
        <f t="shared" ref="DK7:DK14" si="32">(DF7*0.25)+(DI7*0.5)+(DJ7*0.25)</f>
        <v>6.26</v>
      </c>
      <c r="DL7" s="18">
        <f t="shared" ref="DL7:DL14" si="33">(DD7+DK7)/2</f>
        <v>6.3206249999999997</v>
      </c>
      <c r="DM7" s="51"/>
      <c r="DN7" s="48">
        <v>6</v>
      </c>
      <c r="DO7" s="48">
        <v>6.4</v>
      </c>
      <c r="DP7" s="48">
        <v>5.8</v>
      </c>
      <c r="DQ7" s="48">
        <v>6</v>
      </c>
      <c r="DR7" s="48">
        <v>6.5</v>
      </c>
      <c r="DS7" s="48">
        <v>6</v>
      </c>
      <c r="DT7" s="48">
        <v>8.5</v>
      </c>
      <c r="DU7" s="48">
        <v>5.5</v>
      </c>
      <c r="DV7" s="21">
        <f t="shared" ref="DV7:DV14" si="34">SUM(DN7:DU7)</f>
        <v>50.7</v>
      </c>
      <c r="DW7" s="18">
        <f t="shared" ref="DW7:DW14" si="35">DV7/8</f>
        <v>6.3375000000000004</v>
      </c>
      <c r="DX7" s="48">
        <v>6.8</v>
      </c>
      <c r="DY7" s="18">
        <f t="shared" ref="DY7:DY14" si="36">(DW7*0.75)+(DX7*0.25)</f>
        <v>6.4531250000000009</v>
      </c>
      <c r="DZ7" s="49"/>
      <c r="EA7" s="48">
        <v>7</v>
      </c>
      <c r="EB7" s="48">
        <v>4.0999999999999996</v>
      </c>
      <c r="EC7" s="48">
        <v>7.7</v>
      </c>
      <c r="ED7" s="21">
        <f t="shared" ref="ED7:ED14" si="37">(EB7*0.3)+(EC7*0.7)</f>
        <v>6.6199999999999992</v>
      </c>
      <c r="EE7" s="48">
        <v>7</v>
      </c>
      <c r="EF7" s="18">
        <f t="shared" ref="EF7:EF14" si="38">(EA7*0.25)+(ED7*0.5)+(EE7*0.25)</f>
        <v>6.81</v>
      </c>
      <c r="EG7" s="18">
        <f t="shared" ref="EG7:EG14" si="39">(DY7+EF7)/2</f>
        <v>6.6315625000000002</v>
      </c>
      <c r="EH7" s="51"/>
      <c r="EI7" s="18">
        <f t="shared" ref="EI7:EI14" si="40">CQ7</f>
        <v>6.9596874999999994</v>
      </c>
      <c r="EJ7" s="18">
        <f t="shared" ref="EJ7:EJ14" si="41">DL7</f>
        <v>6.3206249999999997</v>
      </c>
      <c r="EK7" s="18">
        <f t="shared" ref="EK7:EK14" si="42">EG7</f>
        <v>6.6315625000000002</v>
      </c>
      <c r="EL7" s="18">
        <f t="shared" ref="EL7:EL14" si="43">AVERAGE(EI7:EK7)</f>
        <v>6.6372916666666661</v>
      </c>
      <c r="EN7" s="51"/>
      <c r="EO7" s="51"/>
      <c r="EQ7" s="18">
        <f t="shared" ref="EQ7:EQ14" si="44">BT7</f>
        <v>6.5266666666666664</v>
      </c>
      <c r="ER7" s="18">
        <f t="shared" ref="ER7:ER14" si="45">EL7</f>
        <v>6.6372916666666661</v>
      </c>
      <c r="ES7" s="18">
        <f t="shared" ref="ES7:ES14" si="46">AVERAGE(EQ7:ER7)</f>
        <v>6.5819791666666667</v>
      </c>
      <c r="ET7">
        <v>1</v>
      </c>
    </row>
    <row r="8" spans="1:152" x14ac:dyDescent="0.25">
      <c r="A8">
        <v>84</v>
      </c>
      <c r="B8" s="20" t="s">
        <v>95</v>
      </c>
      <c r="C8" s="20" t="s">
        <v>92</v>
      </c>
      <c r="D8" t="s">
        <v>93</v>
      </c>
      <c r="E8" t="s">
        <v>94</v>
      </c>
      <c r="F8" s="10">
        <v>6.2</v>
      </c>
      <c r="G8" s="10">
        <v>7</v>
      </c>
      <c r="H8" s="10">
        <v>4.5</v>
      </c>
      <c r="I8" s="10">
        <v>6.2</v>
      </c>
      <c r="J8" s="10">
        <v>6.8</v>
      </c>
      <c r="K8" s="10">
        <v>5.8</v>
      </c>
      <c r="L8" s="10">
        <v>9</v>
      </c>
      <c r="M8" s="10">
        <v>6.5</v>
      </c>
      <c r="N8" s="21">
        <f t="shared" si="0"/>
        <v>52</v>
      </c>
      <c r="O8" s="22">
        <f t="shared" si="1"/>
        <v>6.5</v>
      </c>
      <c r="P8" s="10">
        <v>6.8</v>
      </c>
      <c r="Q8" s="11">
        <f t="shared" si="2"/>
        <v>6.5750000000000002</v>
      </c>
      <c r="R8" s="1"/>
      <c r="S8" s="10">
        <v>6</v>
      </c>
      <c r="T8" s="10">
        <v>6.1</v>
      </c>
      <c r="U8" s="10">
        <v>7.5</v>
      </c>
      <c r="V8" s="21">
        <f t="shared" si="3"/>
        <v>7.08</v>
      </c>
      <c r="W8" s="10">
        <v>7.1</v>
      </c>
      <c r="X8" s="18">
        <f t="shared" si="4"/>
        <v>6.8149999999999995</v>
      </c>
      <c r="Y8" s="18">
        <f t="shared" si="5"/>
        <v>6.6950000000000003</v>
      </c>
      <c r="Z8" s="2"/>
      <c r="AA8" s="10">
        <v>6</v>
      </c>
      <c r="AB8" s="10">
        <v>6.5</v>
      </c>
      <c r="AC8" s="10">
        <v>4.3</v>
      </c>
      <c r="AD8" s="10">
        <v>4.8</v>
      </c>
      <c r="AE8" s="10">
        <v>6</v>
      </c>
      <c r="AF8" s="10">
        <v>5.5</v>
      </c>
      <c r="AG8" s="10">
        <v>6.9</v>
      </c>
      <c r="AH8" s="10">
        <v>6</v>
      </c>
      <c r="AI8" s="21">
        <f t="shared" si="6"/>
        <v>46</v>
      </c>
      <c r="AJ8" s="22">
        <f t="shared" si="7"/>
        <v>5.75</v>
      </c>
      <c r="AK8" s="10">
        <v>6.3</v>
      </c>
      <c r="AL8" s="11">
        <f t="shared" si="8"/>
        <v>5.8875000000000002</v>
      </c>
      <c r="AM8" s="1"/>
      <c r="AN8" s="10">
        <v>5.3</v>
      </c>
      <c r="AO8" s="10">
        <v>4.5</v>
      </c>
      <c r="AP8" s="10">
        <v>7.2</v>
      </c>
      <c r="AQ8" s="21">
        <f t="shared" si="9"/>
        <v>6.39</v>
      </c>
      <c r="AR8" s="10">
        <v>6.4</v>
      </c>
      <c r="AS8" s="18">
        <f t="shared" si="10"/>
        <v>6.1199999999999992</v>
      </c>
      <c r="AT8" s="18">
        <f t="shared" si="11"/>
        <v>6.0037500000000001</v>
      </c>
      <c r="AU8" s="2"/>
      <c r="AV8" s="10">
        <v>6</v>
      </c>
      <c r="AW8" s="10">
        <v>6.7</v>
      </c>
      <c r="AX8" s="10">
        <v>4</v>
      </c>
      <c r="AY8" s="10">
        <v>6.3</v>
      </c>
      <c r="AZ8" s="10">
        <v>5.7</v>
      </c>
      <c r="BA8" s="10">
        <v>6</v>
      </c>
      <c r="BB8" s="10">
        <v>7.5</v>
      </c>
      <c r="BC8" s="10">
        <v>6.5</v>
      </c>
      <c r="BD8" s="21">
        <f t="shared" si="12"/>
        <v>48.7</v>
      </c>
      <c r="BE8" s="22">
        <f t="shared" si="13"/>
        <v>6.0875000000000004</v>
      </c>
      <c r="BF8" s="10">
        <v>7</v>
      </c>
      <c r="BG8" s="11">
        <f t="shared" si="14"/>
        <v>6.3156250000000007</v>
      </c>
      <c r="BH8" s="1"/>
      <c r="BI8" s="10">
        <v>6.4</v>
      </c>
      <c r="BJ8" s="10">
        <v>3.9</v>
      </c>
      <c r="BK8" s="10">
        <v>7.1</v>
      </c>
      <c r="BL8" s="21">
        <f t="shared" si="15"/>
        <v>6.14</v>
      </c>
      <c r="BM8" s="10">
        <v>6.4</v>
      </c>
      <c r="BN8" s="18">
        <f t="shared" si="16"/>
        <v>6.27</v>
      </c>
      <c r="BO8" s="18">
        <f t="shared" si="17"/>
        <v>6.2928125000000001</v>
      </c>
      <c r="BP8" s="2"/>
      <c r="BQ8" s="18">
        <f t="shared" si="18"/>
        <v>6.6950000000000003</v>
      </c>
      <c r="BR8" s="18">
        <f t="shared" si="19"/>
        <v>6.0037500000000001</v>
      </c>
      <c r="BS8" s="18">
        <f t="shared" si="20"/>
        <v>6.2928125000000001</v>
      </c>
      <c r="BT8" s="18">
        <f t="shared" si="21"/>
        <v>6.3305208333333338</v>
      </c>
      <c r="BV8" s="2"/>
      <c r="BW8" s="2"/>
      <c r="BX8" s="10">
        <v>6.3</v>
      </c>
      <c r="BY8" s="10">
        <v>7.8</v>
      </c>
      <c r="BZ8" s="10">
        <v>7</v>
      </c>
      <c r="CA8" s="10">
        <v>6.8</v>
      </c>
      <c r="CB8" s="10">
        <v>6.2</v>
      </c>
      <c r="CC8" s="10">
        <v>6.5</v>
      </c>
      <c r="CD8" s="10">
        <v>8</v>
      </c>
      <c r="CE8" s="10">
        <v>7.5</v>
      </c>
      <c r="CF8" s="21">
        <f t="shared" si="22"/>
        <v>56.1</v>
      </c>
      <c r="CG8" s="22">
        <f t="shared" si="23"/>
        <v>7.0125000000000002</v>
      </c>
      <c r="CH8" s="10">
        <v>6.8</v>
      </c>
      <c r="CI8" s="11">
        <f t="shared" si="24"/>
        <v>6.9593750000000005</v>
      </c>
      <c r="CJ8" s="1"/>
      <c r="CK8" s="10">
        <v>5.6</v>
      </c>
      <c r="CL8" s="10">
        <v>6.5</v>
      </c>
      <c r="CM8" s="10">
        <v>6.7</v>
      </c>
      <c r="CN8" s="21">
        <f t="shared" si="25"/>
        <v>6.64</v>
      </c>
      <c r="CO8" s="10">
        <v>6.8</v>
      </c>
      <c r="CP8" s="18">
        <f t="shared" si="26"/>
        <v>6.42</v>
      </c>
      <c r="CQ8" s="18">
        <f t="shared" si="27"/>
        <v>6.6896874999999998</v>
      </c>
      <c r="CR8" s="2"/>
      <c r="CS8" s="10">
        <v>5.5</v>
      </c>
      <c r="CT8" s="10">
        <v>6.8</v>
      </c>
      <c r="CU8" s="10">
        <v>5.5</v>
      </c>
      <c r="CV8" s="10">
        <v>7</v>
      </c>
      <c r="CW8" s="10">
        <v>6</v>
      </c>
      <c r="CX8" s="10">
        <v>5.3</v>
      </c>
      <c r="CY8" s="10">
        <v>7</v>
      </c>
      <c r="CZ8" s="10">
        <v>5.5</v>
      </c>
      <c r="DA8" s="21">
        <f t="shared" si="28"/>
        <v>48.6</v>
      </c>
      <c r="DB8" s="22">
        <f t="shared" si="29"/>
        <v>6.0750000000000002</v>
      </c>
      <c r="DC8" s="10">
        <v>6.6</v>
      </c>
      <c r="DD8" s="11">
        <f t="shared" si="30"/>
        <v>6.2062500000000007</v>
      </c>
      <c r="DE8" s="1"/>
      <c r="DF8" s="10">
        <v>4.9000000000000004</v>
      </c>
      <c r="DG8" s="10">
        <v>4.5</v>
      </c>
      <c r="DH8" s="10">
        <v>8.1999999999999993</v>
      </c>
      <c r="DI8" s="21">
        <f t="shared" si="31"/>
        <v>7.089999999999999</v>
      </c>
      <c r="DJ8" s="10">
        <v>6.9</v>
      </c>
      <c r="DK8" s="18">
        <f t="shared" si="32"/>
        <v>6.4949999999999992</v>
      </c>
      <c r="DL8" s="18">
        <f t="shared" si="33"/>
        <v>6.350625</v>
      </c>
      <c r="DM8" s="2"/>
      <c r="DN8" s="10">
        <v>6.2</v>
      </c>
      <c r="DO8" s="10">
        <v>8</v>
      </c>
      <c r="DP8" s="10">
        <v>6.5</v>
      </c>
      <c r="DQ8" s="10">
        <v>6.8</v>
      </c>
      <c r="DR8" s="10">
        <v>7</v>
      </c>
      <c r="DS8" s="10">
        <v>6</v>
      </c>
      <c r="DT8" s="10">
        <v>9</v>
      </c>
      <c r="DU8" s="10">
        <v>6.8</v>
      </c>
      <c r="DV8" s="21">
        <f t="shared" si="34"/>
        <v>56.3</v>
      </c>
      <c r="DW8" s="22">
        <f t="shared" si="35"/>
        <v>7.0374999999999996</v>
      </c>
      <c r="DX8" s="10">
        <v>8.1999999999999993</v>
      </c>
      <c r="DY8" s="11">
        <f t="shared" si="36"/>
        <v>7.3281249999999991</v>
      </c>
      <c r="DZ8" s="1"/>
      <c r="EA8" s="10">
        <v>6.3</v>
      </c>
      <c r="EB8" s="10">
        <v>2.1</v>
      </c>
      <c r="EC8" s="10">
        <v>6.6</v>
      </c>
      <c r="ED8" s="21">
        <f t="shared" si="37"/>
        <v>5.2499999999999991</v>
      </c>
      <c r="EE8" s="10">
        <v>6.3</v>
      </c>
      <c r="EF8" s="18">
        <f t="shared" si="38"/>
        <v>5.7749999999999995</v>
      </c>
      <c r="EG8" s="18">
        <f t="shared" si="39"/>
        <v>6.5515624999999993</v>
      </c>
      <c r="EH8" s="2"/>
      <c r="EI8" s="18">
        <f t="shared" si="40"/>
        <v>6.6896874999999998</v>
      </c>
      <c r="EJ8" s="18">
        <f t="shared" si="41"/>
        <v>6.350625</v>
      </c>
      <c r="EK8" s="18">
        <f t="shared" si="42"/>
        <v>6.5515624999999993</v>
      </c>
      <c r="EL8" s="18">
        <f t="shared" si="43"/>
        <v>6.5306249999999997</v>
      </c>
      <c r="EM8" s="17"/>
      <c r="EN8" s="2"/>
      <c r="EO8" s="2"/>
      <c r="EQ8" s="18">
        <f t="shared" si="44"/>
        <v>6.3305208333333338</v>
      </c>
      <c r="ER8" s="18">
        <f t="shared" si="45"/>
        <v>6.5306249999999997</v>
      </c>
      <c r="ES8" s="18">
        <f t="shared" si="46"/>
        <v>6.4305729166666667</v>
      </c>
      <c r="ET8">
        <v>2</v>
      </c>
    </row>
    <row r="9" spans="1:152" x14ac:dyDescent="0.25">
      <c r="A9">
        <v>95</v>
      </c>
      <c r="B9" s="20" t="s">
        <v>128</v>
      </c>
      <c r="C9" s="20" t="s">
        <v>138</v>
      </c>
      <c r="D9" t="s">
        <v>143</v>
      </c>
      <c r="E9" t="s">
        <v>77</v>
      </c>
      <c r="F9" s="48">
        <v>5.8</v>
      </c>
      <c r="G9" s="48">
        <v>7</v>
      </c>
      <c r="H9" s="48">
        <v>7</v>
      </c>
      <c r="I9" s="48">
        <v>5</v>
      </c>
      <c r="J9" s="48">
        <v>6.5</v>
      </c>
      <c r="K9" s="48">
        <v>6.5</v>
      </c>
      <c r="L9" s="48">
        <v>7</v>
      </c>
      <c r="M9" s="48">
        <v>7.2</v>
      </c>
      <c r="N9" s="21">
        <f t="shared" si="0"/>
        <v>52</v>
      </c>
      <c r="O9" s="22">
        <f t="shared" si="1"/>
        <v>6.5</v>
      </c>
      <c r="P9" s="48">
        <v>6.4</v>
      </c>
      <c r="Q9" s="11">
        <f t="shared" si="2"/>
        <v>6.4749999999999996</v>
      </c>
      <c r="R9" s="49"/>
      <c r="S9" s="48">
        <v>6.8</v>
      </c>
      <c r="T9" s="48">
        <v>7.1</v>
      </c>
      <c r="U9" s="48">
        <v>7.6</v>
      </c>
      <c r="V9" s="21">
        <f t="shared" si="3"/>
        <v>7.4499999999999993</v>
      </c>
      <c r="W9" s="48">
        <v>7.2</v>
      </c>
      <c r="X9" s="18">
        <f t="shared" si="4"/>
        <v>7.2249999999999996</v>
      </c>
      <c r="Y9" s="18">
        <f t="shared" si="5"/>
        <v>6.85</v>
      </c>
      <c r="Z9" s="51"/>
      <c r="AA9" s="48">
        <v>4.9000000000000004</v>
      </c>
      <c r="AB9" s="48">
        <v>6.5</v>
      </c>
      <c r="AC9" s="48">
        <v>7</v>
      </c>
      <c r="AD9" s="48">
        <v>6</v>
      </c>
      <c r="AE9" s="48">
        <v>5.2</v>
      </c>
      <c r="AF9" s="48">
        <v>6.3</v>
      </c>
      <c r="AG9" s="48">
        <v>7</v>
      </c>
      <c r="AH9" s="48">
        <v>6</v>
      </c>
      <c r="AI9" s="21">
        <f t="shared" si="6"/>
        <v>48.9</v>
      </c>
      <c r="AJ9" s="22">
        <f t="shared" si="7"/>
        <v>6.1124999999999998</v>
      </c>
      <c r="AK9" s="48">
        <v>6.6</v>
      </c>
      <c r="AL9" s="11">
        <f t="shared" si="8"/>
        <v>6.234375</v>
      </c>
      <c r="AM9" s="49"/>
      <c r="AN9" s="48">
        <v>5.4</v>
      </c>
      <c r="AO9" s="48">
        <v>6.5</v>
      </c>
      <c r="AP9" s="48">
        <v>6.7</v>
      </c>
      <c r="AQ9" s="21">
        <f t="shared" si="9"/>
        <v>6.64</v>
      </c>
      <c r="AR9" s="48">
        <v>6.4</v>
      </c>
      <c r="AS9" s="18">
        <f t="shared" si="10"/>
        <v>6.27</v>
      </c>
      <c r="AT9" s="18">
        <f t="shared" si="11"/>
        <v>6.2521874999999998</v>
      </c>
      <c r="AU9" s="51"/>
      <c r="AV9" s="48">
        <v>4.7</v>
      </c>
      <c r="AW9" s="48">
        <v>6.3</v>
      </c>
      <c r="AX9" s="48">
        <v>6.5</v>
      </c>
      <c r="AY9" s="48">
        <v>5.5</v>
      </c>
      <c r="AZ9" s="48">
        <v>4.7</v>
      </c>
      <c r="BA9" s="48">
        <v>5.8</v>
      </c>
      <c r="BB9" s="48">
        <v>7.5</v>
      </c>
      <c r="BC9" s="48">
        <v>6.5</v>
      </c>
      <c r="BD9" s="21">
        <f t="shared" si="12"/>
        <v>47.5</v>
      </c>
      <c r="BE9" s="22">
        <f t="shared" si="13"/>
        <v>5.9375</v>
      </c>
      <c r="BF9" s="48">
        <v>6.5</v>
      </c>
      <c r="BG9" s="11">
        <f t="shared" si="14"/>
        <v>6.078125</v>
      </c>
      <c r="BH9" s="49"/>
      <c r="BI9" s="48">
        <v>6.7</v>
      </c>
      <c r="BJ9" s="48">
        <v>4.3</v>
      </c>
      <c r="BK9" s="48">
        <v>6.8</v>
      </c>
      <c r="BL9" s="21">
        <f t="shared" si="15"/>
        <v>6.05</v>
      </c>
      <c r="BM9" s="48">
        <v>6.9</v>
      </c>
      <c r="BN9" s="18">
        <f t="shared" si="16"/>
        <v>6.4250000000000007</v>
      </c>
      <c r="BO9" s="18">
        <f t="shared" si="17"/>
        <v>6.2515625000000004</v>
      </c>
      <c r="BP9" s="51"/>
      <c r="BQ9" s="18">
        <f t="shared" si="18"/>
        <v>6.85</v>
      </c>
      <c r="BR9" s="18">
        <f t="shared" si="19"/>
        <v>6.2521874999999998</v>
      </c>
      <c r="BS9" s="18">
        <f t="shared" si="20"/>
        <v>6.2515625000000004</v>
      </c>
      <c r="BT9" s="18">
        <f t="shared" si="21"/>
        <v>6.451249999999999</v>
      </c>
      <c r="BV9" s="51"/>
      <c r="BW9" s="51"/>
      <c r="BX9" s="48">
        <v>5.2</v>
      </c>
      <c r="BY9" s="48">
        <v>7.3</v>
      </c>
      <c r="BZ9" s="48">
        <v>7</v>
      </c>
      <c r="CA9" s="48">
        <v>6.7</v>
      </c>
      <c r="CB9" s="48">
        <v>5</v>
      </c>
      <c r="CC9" s="48">
        <v>6.3</v>
      </c>
      <c r="CD9" s="48">
        <v>8</v>
      </c>
      <c r="CE9" s="48">
        <v>7.5</v>
      </c>
      <c r="CF9" s="21">
        <f t="shared" si="22"/>
        <v>53</v>
      </c>
      <c r="CG9" s="18">
        <f t="shared" si="23"/>
        <v>6.625</v>
      </c>
      <c r="CH9" s="48">
        <v>6.8</v>
      </c>
      <c r="CI9" s="18">
        <f t="shared" si="24"/>
        <v>6.6687500000000002</v>
      </c>
      <c r="CJ9" s="49"/>
      <c r="CK9" s="48">
        <v>6</v>
      </c>
      <c r="CL9" s="48">
        <v>6.1</v>
      </c>
      <c r="CM9" s="48">
        <v>6.9</v>
      </c>
      <c r="CN9" s="21">
        <f t="shared" si="25"/>
        <v>6.66</v>
      </c>
      <c r="CO9" s="48">
        <v>6.8</v>
      </c>
      <c r="CP9" s="18">
        <f t="shared" si="26"/>
        <v>6.53</v>
      </c>
      <c r="CQ9" s="18">
        <f t="shared" si="27"/>
        <v>6.5993750000000002</v>
      </c>
      <c r="CR9" s="51"/>
      <c r="CS9" s="48">
        <v>4.8</v>
      </c>
      <c r="CT9" s="48">
        <v>6.5</v>
      </c>
      <c r="CU9" s="48">
        <v>7.3</v>
      </c>
      <c r="CV9" s="48">
        <v>7</v>
      </c>
      <c r="CW9" s="48">
        <v>5</v>
      </c>
      <c r="CX9" s="48">
        <v>5</v>
      </c>
      <c r="CY9" s="48">
        <v>7</v>
      </c>
      <c r="CZ9" s="48">
        <v>6.5</v>
      </c>
      <c r="DA9" s="21">
        <f t="shared" si="28"/>
        <v>49.1</v>
      </c>
      <c r="DB9" s="18">
        <f t="shared" si="29"/>
        <v>6.1375000000000002</v>
      </c>
      <c r="DC9" s="48">
        <v>6.7</v>
      </c>
      <c r="DD9" s="18">
        <f t="shared" si="30"/>
        <v>6.2781250000000002</v>
      </c>
      <c r="DE9" s="49"/>
      <c r="DF9" s="48">
        <v>5.3</v>
      </c>
      <c r="DG9" s="48">
        <v>5.5</v>
      </c>
      <c r="DH9" s="48">
        <v>6.6</v>
      </c>
      <c r="DI9" s="21">
        <f t="shared" si="31"/>
        <v>6.27</v>
      </c>
      <c r="DJ9" s="48">
        <v>5.4</v>
      </c>
      <c r="DK9" s="18">
        <f t="shared" si="32"/>
        <v>5.8100000000000005</v>
      </c>
      <c r="DL9" s="18">
        <f t="shared" si="33"/>
        <v>6.0440625000000008</v>
      </c>
      <c r="DM9" s="51"/>
      <c r="DN9" s="48">
        <v>6</v>
      </c>
      <c r="DO9" s="48">
        <v>6.2</v>
      </c>
      <c r="DP9" s="48">
        <v>7.2</v>
      </c>
      <c r="DQ9" s="48">
        <v>5.8</v>
      </c>
      <c r="DR9" s="48">
        <v>6</v>
      </c>
      <c r="DS9" s="48">
        <v>6</v>
      </c>
      <c r="DT9" s="48">
        <v>7</v>
      </c>
      <c r="DU9" s="48">
        <v>7</v>
      </c>
      <c r="DV9" s="21">
        <f t="shared" si="34"/>
        <v>51.2</v>
      </c>
      <c r="DW9" s="18">
        <f t="shared" si="35"/>
        <v>6.4</v>
      </c>
      <c r="DX9" s="48">
        <v>6.9</v>
      </c>
      <c r="DY9" s="18">
        <f t="shared" si="36"/>
        <v>6.5250000000000004</v>
      </c>
      <c r="DZ9" s="49"/>
      <c r="EA9" s="48">
        <v>6.2</v>
      </c>
      <c r="EB9" s="48">
        <v>5.9</v>
      </c>
      <c r="EC9" s="48">
        <v>6.6</v>
      </c>
      <c r="ED9" s="21">
        <f t="shared" si="37"/>
        <v>6.3899999999999988</v>
      </c>
      <c r="EE9" s="48">
        <v>6.5</v>
      </c>
      <c r="EF9" s="18">
        <f t="shared" si="38"/>
        <v>6.3699999999999992</v>
      </c>
      <c r="EG9" s="18">
        <f t="shared" si="39"/>
        <v>6.4474999999999998</v>
      </c>
      <c r="EH9" s="51"/>
      <c r="EI9" s="18">
        <f t="shared" si="40"/>
        <v>6.5993750000000002</v>
      </c>
      <c r="EJ9" s="18">
        <f t="shared" si="41"/>
        <v>6.0440625000000008</v>
      </c>
      <c r="EK9" s="18">
        <f t="shared" si="42"/>
        <v>6.4474999999999998</v>
      </c>
      <c r="EL9" s="18">
        <f t="shared" si="43"/>
        <v>6.3636458333333339</v>
      </c>
      <c r="EN9" s="51"/>
      <c r="EO9" s="51"/>
      <c r="EQ9" s="18">
        <f t="shared" si="44"/>
        <v>6.451249999999999</v>
      </c>
      <c r="ER9" s="18">
        <f t="shared" si="45"/>
        <v>6.3636458333333339</v>
      </c>
      <c r="ES9" s="18">
        <f t="shared" si="46"/>
        <v>6.4074479166666665</v>
      </c>
      <c r="ET9">
        <v>3</v>
      </c>
    </row>
    <row r="10" spans="1:152" x14ac:dyDescent="0.25">
      <c r="A10">
        <v>150</v>
      </c>
      <c r="B10" s="20" t="s">
        <v>146</v>
      </c>
      <c r="C10" s="20" t="s">
        <v>140</v>
      </c>
      <c r="D10" t="s">
        <v>142</v>
      </c>
      <c r="E10" t="s">
        <v>79</v>
      </c>
      <c r="F10" s="10">
        <v>5</v>
      </c>
      <c r="G10" s="10">
        <v>6.5</v>
      </c>
      <c r="H10" s="10">
        <v>6</v>
      </c>
      <c r="I10" s="10">
        <v>6.8</v>
      </c>
      <c r="J10" s="10">
        <v>5</v>
      </c>
      <c r="K10" s="10">
        <v>6.2</v>
      </c>
      <c r="L10" s="10">
        <v>9.5</v>
      </c>
      <c r="M10" s="10">
        <v>5.5</v>
      </c>
      <c r="N10" s="21">
        <f t="shared" si="0"/>
        <v>50.5</v>
      </c>
      <c r="O10" s="22">
        <f t="shared" si="1"/>
        <v>6.3125</v>
      </c>
      <c r="P10" s="10">
        <v>6.9</v>
      </c>
      <c r="Q10" s="11">
        <f t="shared" si="2"/>
        <v>6.4593749999999996</v>
      </c>
      <c r="R10" s="1"/>
      <c r="S10" s="10">
        <v>6.4</v>
      </c>
      <c r="T10" s="10">
        <v>5.0999999999999996</v>
      </c>
      <c r="U10" s="10">
        <v>7.6</v>
      </c>
      <c r="V10" s="21">
        <f t="shared" si="3"/>
        <v>6.85</v>
      </c>
      <c r="W10" s="10">
        <v>7.2</v>
      </c>
      <c r="X10" s="18">
        <f t="shared" si="4"/>
        <v>6.8250000000000002</v>
      </c>
      <c r="Y10" s="18">
        <f t="shared" si="5"/>
        <v>6.6421875000000004</v>
      </c>
      <c r="Z10" s="2"/>
      <c r="AA10" s="10">
        <v>5</v>
      </c>
      <c r="AB10" s="10">
        <v>6.5</v>
      </c>
      <c r="AC10" s="10">
        <v>5.8</v>
      </c>
      <c r="AD10" s="10">
        <v>7</v>
      </c>
      <c r="AE10" s="10">
        <v>5</v>
      </c>
      <c r="AF10" s="10">
        <v>5.5</v>
      </c>
      <c r="AG10" s="10">
        <v>8</v>
      </c>
      <c r="AH10" s="10">
        <v>5</v>
      </c>
      <c r="AI10" s="21">
        <f t="shared" si="6"/>
        <v>47.8</v>
      </c>
      <c r="AJ10" s="22">
        <f t="shared" si="7"/>
        <v>5.9749999999999996</v>
      </c>
      <c r="AK10" s="10">
        <v>6.2</v>
      </c>
      <c r="AL10" s="11">
        <f t="shared" si="8"/>
        <v>6.0312499999999991</v>
      </c>
      <c r="AM10" s="1"/>
      <c r="AN10" s="10">
        <v>5.2</v>
      </c>
      <c r="AO10" s="10">
        <v>4.5</v>
      </c>
      <c r="AP10" s="10">
        <v>7.2</v>
      </c>
      <c r="AQ10" s="21">
        <f t="shared" si="9"/>
        <v>6.39</v>
      </c>
      <c r="AR10" s="10">
        <v>6.6</v>
      </c>
      <c r="AS10" s="18">
        <f t="shared" si="10"/>
        <v>6.1449999999999996</v>
      </c>
      <c r="AT10" s="18">
        <f t="shared" si="11"/>
        <v>6.0881249999999998</v>
      </c>
      <c r="AU10" s="2"/>
      <c r="AV10" s="10">
        <v>5</v>
      </c>
      <c r="AW10" s="10">
        <v>6.3</v>
      </c>
      <c r="AX10" s="10">
        <v>6.2</v>
      </c>
      <c r="AY10" s="10">
        <v>6.5</v>
      </c>
      <c r="AZ10" s="10">
        <v>6</v>
      </c>
      <c r="BA10" s="10">
        <v>6.5</v>
      </c>
      <c r="BB10" s="10">
        <v>8</v>
      </c>
      <c r="BC10" s="10">
        <v>6</v>
      </c>
      <c r="BD10" s="21">
        <f t="shared" si="12"/>
        <v>50.5</v>
      </c>
      <c r="BE10" s="22">
        <f t="shared" si="13"/>
        <v>6.3125</v>
      </c>
      <c r="BF10" s="10">
        <v>6.5</v>
      </c>
      <c r="BG10" s="11">
        <f t="shared" si="14"/>
        <v>6.359375</v>
      </c>
      <c r="BH10" s="1"/>
      <c r="BI10" s="10">
        <v>7</v>
      </c>
      <c r="BJ10" s="10">
        <v>3.4</v>
      </c>
      <c r="BK10" s="10">
        <v>7</v>
      </c>
      <c r="BL10" s="21">
        <f t="shared" si="15"/>
        <v>5.92</v>
      </c>
      <c r="BM10" s="10">
        <v>6.8</v>
      </c>
      <c r="BN10" s="18">
        <f t="shared" si="16"/>
        <v>6.41</v>
      </c>
      <c r="BO10" s="18">
        <f t="shared" si="17"/>
        <v>6.3846875000000001</v>
      </c>
      <c r="BP10" s="2"/>
      <c r="BQ10" s="18">
        <f t="shared" si="18"/>
        <v>6.6421875000000004</v>
      </c>
      <c r="BR10" s="18">
        <f t="shared" si="19"/>
        <v>6.0881249999999998</v>
      </c>
      <c r="BS10" s="18">
        <f t="shared" si="20"/>
        <v>6.3846875000000001</v>
      </c>
      <c r="BT10" s="18">
        <f t="shared" si="21"/>
        <v>6.371666666666667</v>
      </c>
      <c r="BV10" s="51"/>
      <c r="BW10" s="51"/>
      <c r="BX10" s="48">
        <v>5.5</v>
      </c>
      <c r="BY10" s="48">
        <v>7.5</v>
      </c>
      <c r="BZ10" s="48">
        <v>6.7</v>
      </c>
      <c r="CA10" s="48">
        <v>6.7</v>
      </c>
      <c r="CB10" s="48">
        <v>5.2</v>
      </c>
      <c r="CC10" s="48">
        <v>0</v>
      </c>
      <c r="CD10" s="48">
        <v>8</v>
      </c>
      <c r="CE10" s="48">
        <v>7</v>
      </c>
      <c r="CF10" s="21">
        <f t="shared" si="22"/>
        <v>46.599999999999994</v>
      </c>
      <c r="CG10" s="18">
        <f t="shared" si="23"/>
        <v>5.8249999999999993</v>
      </c>
      <c r="CH10" s="48">
        <v>7.2</v>
      </c>
      <c r="CI10" s="18">
        <f t="shared" si="24"/>
        <v>6.1687499999999993</v>
      </c>
      <c r="CJ10" s="49"/>
      <c r="CK10" s="48">
        <v>6.2</v>
      </c>
      <c r="CL10" s="48">
        <v>5.5</v>
      </c>
      <c r="CM10" s="48">
        <v>8</v>
      </c>
      <c r="CN10" s="21">
        <f t="shared" si="25"/>
        <v>7.25</v>
      </c>
      <c r="CO10" s="48">
        <v>7</v>
      </c>
      <c r="CP10" s="18">
        <f t="shared" si="26"/>
        <v>6.9249999999999998</v>
      </c>
      <c r="CQ10" s="18">
        <f t="shared" si="27"/>
        <v>6.546875</v>
      </c>
      <c r="CR10" s="51"/>
      <c r="CS10" s="48">
        <v>5.5</v>
      </c>
      <c r="CT10" s="48">
        <v>7</v>
      </c>
      <c r="CU10" s="48">
        <v>6.5</v>
      </c>
      <c r="CV10" s="48">
        <v>6.5</v>
      </c>
      <c r="CW10" s="48">
        <v>5.5</v>
      </c>
      <c r="CX10" s="48">
        <v>0</v>
      </c>
      <c r="CY10" s="48">
        <v>7</v>
      </c>
      <c r="CZ10" s="48">
        <v>4.5</v>
      </c>
      <c r="DA10" s="21">
        <f t="shared" si="28"/>
        <v>42.5</v>
      </c>
      <c r="DB10" s="18">
        <f t="shared" si="29"/>
        <v>5.3125</v>
      </c>
      <c r="DC10" s="48">
        <v>6.7</v>
      </c>
      <c r="DD10" s="18">
        <f t="shared" si="30"/>
        <v>5.6593749999999998</v>
      </c>
      <c r="DE10" s="49"/>
      <c r="DF10" s="48">
        <v>5</v>
      </c>
      <c r="DG10" s="48">
        <v>4.5</v>
      </c>
      <c r="DH10" s="48">
        <v>7.7</v>
      </c>
      <c r="DI10" s="21">
        <f t="shared" si="31"/>
        <v>6.7399999999999993</v>
      </c>
      <c r="DJ10" s="48">
        <v>6.2</v>
      </c>
      <c r="DK10" s="18">
        <f t="shared" si="32"/>
        <v>6.169999999999999</v>
      </c>
      <c r="DL10" s="18">
        <f t="shared" si="33"/>
        <v>5.9146874999999994</v>
      </c>
      <c r="DM10" s="51"/>
      <c r="DN10" s="48">
        <v>6</v>
      </c>
      <c r="DO10" s="48">
        <v>6.8</v>
      </c>
      <c r="DP10" s="48">
        <v>6</v>
      </c>
      <c r="DQ10" s="48">
        <v>6.5</v>
      </c>
      <c r="DR10" s="48">
        <v>5</v>
      </c>
      <c r="DS10" s="48">
        <v>5</v>
      </c>
      <c r="DT10" s="48">
        <v>9</v>
      </c>
      <c r="DU10" s="48">
        <v>5.5</v>
      </c>
      <c r="DV10" s="21">
        <f t="shared" si="34"/>
        <v>49.8</v>
      </c>
      <c r="DW10" s="18">
        <f t="shared" si="35"/>
        <v>6.2249999999999996</v>
      </c>
      <c r="DX10" s="48">
        <v>6.8</v>
      </c>
      <c r="DY10" s="18">
        <f t="shared" si="36"/>
        <v>6.3687499999999995</v>
      </c>
      <c r="DZ10" s="49"/>
      <c r="EA10" s="48">
        <v>6.8</v>
      </c>
      <c r="EB10" s="48">
        <v>3</v>
      </c>
      <c r="EC10" s="48">
        <v>7.6</v>
      </c>
      <c r="ED10" s="21">
        <f t="shared" si="37"/>
        <v>6.2199999999999989</v>
      </c>
      <c r="EE10" s="48">
        <v>7</v>
      </c>
      <c r="EF10" s="18">
        <f t="shared" si="38"/>
        <v>6.56</v>
      </c>
      <c r="EG10" s="18">
        <f t="shared" si="39"/>
        <v>6.4643749999999995</v>
      </c>
      <c r="EH10" s="51"/>
      <c r="EI10" s="18">
        <f t="shared" si="40"/>
        <v>6.546875</v>
      </c>
      <c r="EJ10" s="18">
        <f t="shared" si="41"/>
        <v>5.9146874999999994</v>
      </c>
      <c r="EK10" s="18">
        <f t="shared" si="42"/>
        <v>6.4643749999999995</v>
      </c>
      <c r="EL10" s="18">
        <f t="shared" si="43"/>
        <v>6.3086458333333333</v>
      </c>
      <c r="EN10" s="51"/>
      <c r="EO10" s="51"/>
      <c r="EQ10" s="18">
        <f t="shared" si="44"/>
        <v>6.371666666666667</v>
      </c>
      <c r="ER10" s="18">
        <f t="shared" si="45"/>
        <v>6.3086458333333333</v>
      </c>
      <c r="ES10" s="18">
        <f t="shared" si="46"/>
        <v>6.3401562499999997</v>
      </c>
      <c r="ET10">
        <v>4</v>
      </c>
      <c r="EV10" s="18"/>
    </row>
    <row r="11" spans="1:152" x14ac:dyDescent="0.25">
      <c r="A11">
        <v>156</v>
      </c>
      <c r="B11" s="20" t="s">
        <v>134</v>
      </c>
      <c r="C11" s="20" t="s">
        <v>140</v>
      </c>
      <c r="D11" t="s">
        <v>142</v>
      </c>
      <c r="E11" t="s">
        <v>79</v>
      </c>
      <c r="F11" s="10">
        <v>5.8</v>
      </c>
      <c r="G11" s="10">
        <v>7</v>
      </c>
      <c r="H11" s="10">
        <v>6</v>
      </c>
      <c r="I11" s="10">
        <v>5.8</v>
      </c>
      <c r="J11" s="10">
        <v>6.5</v>
      </c>
      <c r="K11" s="10">
        <v>5.8</v>
      </c>
      <c r="L11" s="10">
        <v>8.5</v>
      </c>
      <c r="M11" s="10">
        <v>5.4</v>
      </c>
      <c r="N11" s="21">
        <f t="shared" si="0"/>
        <v>50.8</v>
      </c>
      <c r="O11" s="22">
        <f t="shared" si="1"/>
        <v>6.35</v>
      </c>
      <c r="P11" s="10">
        <v>7</v>
      </c>
      <c r="Q11" s="11">
        <f t="shared" si="2"/>
        <v>6.5124999999999993</v>
      </c>
      <c r="R11" s="1"/>
      <c r="S11" s="10">
        <v>5</v>
      </c>
      <c r="T11" s="10">
        <v>3.8</v>
      </c>
      <c r="U11" s="10">
        <v>7.4</v>
      </c>
      <c r="V11" s="21">
        <f t="shared" si="3"/>
        <v>6.3199999999999994</v>
      </c>
      <c r="W11" s="10">
        <v>7.2</v>
      </c>
      <c r="X11" s="18">
        <f t="shared" si="4"/>
        <v>6.21</v>
      </c>
      <c r="Y11" s="18">
        <f t="shared" si="5"/>
        <v>6.3612500000000001</v>
      </c>
      <c r="Z11" s="2"/>
      <c r="AA11" s="10">
        <v>5</v>
      </c>
      <c r="AB11" s="10">
        <v>6.3</v>
      </c>
      <c r="AC11" s="10">
        <v>5.3</v>
      </c>
      <c r="AD11" s="10">
        <v>6.3</v>
      </c>
      <c r="AE11" s="10">
        <v>6.5</v>
      </c>
      <c r="AF11" s="10">
        <v>5.2</v>
      </c>
      <c r="AG11" s="10">
        <v>7</v>
      </c>
      <c r="AH11" s="10">
        <v>4.5</v>
      </c>
      <c r="AI11" s="21">
        <f t="shared" si="6"/>
        <v>46.1</v>
      </c>
      <c r="AJ11" s="22">
        <f t="shared" si="7"/>
        <v>5.7625000000000002</v>
      </c>
      <c r="AK11" s="10">
        <v>6.2</v>
      </c>
      <c r="AL11" s="11">
        <f t="shared" si="8"/>
        <v>5.8718750000000002</v>
      </c>
      <c r="AM11" s="1"/>
      <c r="AN11" s="10">
        <v>4.7</v>
      </c>
      <c r="AO11" s="10">
        <v>5.0999999999999996</v>
      </c>
      <c r="AP11" s="10">
        <v>7.8</v>
      </c>
      <c r="AQ11" s="21">
        <f t="shared" si="9"/>
        <v>6.99</v>
      </c>
      <c r="AR11" s="10">
        <v>6.6</v>
      </c>
      <c r="AS11" s="18">
        <f t="shared" si="10"/>
        <v>6.32</v>
      </c>
      <c r="AT11" s="18">
        <f t="shared" si="11"/>
        <v>6.0959374999999998</v>
      </c>
      <c r="AU11" s="2"/>
      <c r="AV11" s="10">
        <v>5.2</v>
      </c>
      <c r="AW11" s="10">
        <v>6.2</v>
      </c>
      <c r="AX11" s="10">
        <v>6.3</v>
      </c>
      <c r="AY11" s="10">
        <v>5.7</v>
      </c>
      <c r="AZ11" s="10">
        <v>4</v>
      </c>
      <c r="BA11" s="10">
        <v>5.2</v>
      </c>
      <c r="BB11" s="10">
        <v>7.2</v>
      </c>
      <c r="BC11" s="10">
        <v>5.7</v>
      </c>
      <c r="BD11" s="21">
        <f t="shared" si="12"/>
        <v>45.500000000000007</v>
      </c>
      <c r="BE11" s="22">
        <f t="shared" si="13"/>
        <v>5.6875000000000009</v>
      </c>
      <c r="BF11" s="10">
        <v>6.3</v>
      </c>
      <c r="BG11" s="11">
        <f t="shared" si="14"/>
        <v>5.8406250000000011</v>
      </c>
      <c r="BH11" s="1"/>
      <c r="BI11" s="10">
        <v>5.7</v>
      </c>
      <c r="BJ11" s="10">
        <v>3</v>
      </c>
      <c r="BK11" s="10">
        <v>7.2</v>
      </c>
      <c r="BL11" s="21">
        <f t="shared" si="15"/>
        <v>5.9399999999999995</v>
      </c>
      <c r="BM11" s="10">
        <v>6</v>
      </c>
      <c r="BN11" s="18">
        <f t="shared" si="16"/>
        <v>5.8949999999999996</v>
      </c>
      <c r="BO11" s="18">
        <f t="shared" si="17"/>
        <v>5.8678125000000003</v>
      </c>
      <c r="BP11" s="2"/>
      <c r="BQ11" s="18">
        <f t="shared" si="18"/>
        <v>6.3612500000000001</v>
      </c>
      <c r="BR11" s="18">
        <f t="shared" si="19"/>
        <v>6.0959374999999998</v>
      </c>
      <c r="BS11" s="18">
        <f t="shared" si="20"/>
        <v>5.8678125000000003</v>
      </c>
      <c r="BT11" s="18">
        <f t="shared" si="21"/>
        <v>6.1083333333333334</v>
      </c>
      <c r="BV11" s="51"/>
      <c r="BW11" s="51"/>
      <c r="BX11" s="48">
        <v>5.2</v>
      </c>
      <c r="BY11" s="48">
        <v>7</v>
      </c>
      <c r="BZ11" s="48">
        <v>6.7</v>
      </c>
      <c r="CA11" s="48">
        <v>6.5</v>
      </c>
      <c r="CB11" s="48">
        <v>5.3</v>
      </c>
      <c r="CC11" s="48">
        <v>6</v>
      </c>
      <c r="CD11" s="48">
        <v>7</v>
      </c>
      <c r="CE11" s="48">
        <v>5.3</v>
      </c>
      <c r="CF11" s="21">
        <f t="shared" si="22"/>
        <v>49</v>
      </c>
      <c r="CG11" s="18">
        <f t="shared" si="23"/>
        <v>6.125</v>
      </c>
      <c r="CH11" s="48">
        <v>7</v>
      </c>
      <c r="CI11" s="18">
        <f t="shared" si="24"/>
        <v>6.34375</v>
      </c>
      <c r="CJ11" s="49"/>
      <c r="CK11" s="48">
        <v>5.4</v>
      </c>
      <c r="CL11" s="48">
        <v>4.7</v>
      </c>
      <c r="CM11" s="48">
        <v>7.3</v>
      </c>
      <c r="CN11" s="21">
        <f t="shared" si="25"/>
        <v>6.52</v>
      </c>
      <c r="CO11" s="48">
        <v>7</v>
      </c>
      <c r="CP11" s="18">
        <f t="shared" si="26"/>
        <v>6.3599999999999994</v>
      </c>
      <c r="CQ11" s="18">
        <f t="shared" si="27"/>
        <v>6.3518749999999997</v>
      </c>
      <c r="CR11" s="51"/>
      <c r="CS11" s="48">
        <v>4.5</v>
      </c>
      <c r="CT11" s="48">
        <v>6</v>
      </c>
      <c r="CU11" s="48">
        <v>5.5</v>
      </c>
      <c r="CV11" s="48">
        <v>6.3</v>
      </c>
      <c r="CW11" s="48">
        <v>5.8</v>
      </c>
      <c r="CX11" s="48">
        <v>5.5</v>
      </c>
      <c r="CY11" s="48">
        <v>6.5</v>
      </c>
      <c r="CZ11" s="48">
        <v>4.5</v>
      </c>
      <c r="DA11" s="21">
        <f t="shared" si="28"/>
        <v>44.6</v>
      </c>
      <c r="DB11" s="18">
        <f t="shared" si="29"/>
        <v>5.5750000000000002</v>
      </c>
      <c r="DC11" s="48">
        <v>6.7</v>
      </c>
      <c r="DD11" s="18">
        <f t="shared" si="30"/>
        <v>5.8562500000000002</v>
      </c>
      <c r="DE11" s="49"/>
      <c r="DF11" s="48">
        <v>4.5999999999999996</v>
      </c>
      <c r="DG11" s="48">
        <v>5</v>
      </c>
      <c r="DH11" s="48">
        <v>7.7</v>
      </c>
      <c r="DI11" s="21">
        <f t="shared" si="31"/>
        <v>6.89</v>
      </c>
      <c r="DJ11" s="48">
        <v>6.3</v>
      </c>
      <c r="DK11" s="18">
        <f t="shared" si="32"/>
        <v>6.17</v>
      </c>
      <c r="DL11" s="18">
        <f t="shared" si="33"/>
        <v>6.0131250000000005</v>
      </c>
      <c r="DM11" s="51"/>
      <c r="DN11" s="48">
        <v>5</v>
      </c>
      <c r="DO11" s="48">
        <v>6</v>
      </c>
      <c r="DP11" s="48">
        <v>5.8</v>
      </c>
      <c r="DQ11" s="48">
        <v>6</v>
      </c>
      <c r="DR11" s="48">
        <v>6</v>
      </c>
      <c r="DS11" s="48">
        <v>5.5</v>
      </c>
      <c r="DT11" s="48">
        <v>9</v>
      </c>
      <c r="DU11" s="48">
        <v>4.8</v>
      </c>
      <c r="DV11" s="21">
        <f t="shared" si="34"/>
        <v>48.099999999999994</v>
      </c>
      <c r="DW11" s="18">
        <f t="shared" si="35"/>
        <v>6.0124999999999993</v>
      </c>
      <c r="DX11" s="48">
        <v>6.8</v>
      </c>
      <c r="DY11" s="18">
        <f t="shared" si="36"/>
        <v>6.2093749999999996</v>
      </c>
      <c r="DZ11" s="49"/>
      <c r="EA11" s="48">
        <v>6</v>
      </c>
      <c r="EB11" s="48">
        <v>3.4</v>
      </c>
      <c r="EC11" s="48">
        <v>6.2</v>
      </c>
      <c r="ED11" s="21">
        <f t="shared" si="37"/>
        <v>5.3599999999999994</v>
      </c>
      <c r="EE11" s="48">
        <v>6.8</v>
      </c>
      <c r="EF11" s="18">
        <f t="shared" si="38"/>
        <v>5.88</v>
      </c>
      <c r="EG11" s="18">
        <f t="shared" si="39"/>
        <v>6.0446875000000002</v>
      </c>
      <c r="EH11" s="51"/>
      <c r="EI11" s="18">
        <f t="shared" si="40"/>
        <v>6.3518749999999997</v>
      </c>
      <c r="EJ11" s="18">
        <f t="shared" si="41"/>
        <v>6.0131250000000005</v>
      </c>
      <c r="EK11" s="18">
        <f t="shared" si="42"/>
        <v>6.0446875000000002</v>
      </c>
      <c r="EL11" s="18">
        <f t="shared" si="43"/>
        <v>6.1365625000000001</v>
      </c>
      <c r="EN11" s="51"/>
      <c r="EO11" s="51"/>
      <c r="EQ11" s="18">
        <f t="shared" si="44"/>
        <v>6.1083333333333334</v>
      </c>
      <c r="ER11" s="18">
        <f t="shared" si="45"/>
        <v>6.1365625000000001</v>
      </c>
      <c r="ES11" s="18">
        <f t="shared" si="46"/>
        <v>6.1224479166666672</v>
      </c>
      <c r="ET11">
        <v>5</v>
      </c>
    </row>
    <row r="12" spans="1:152" x14ac:dyDescent="0.25">
      <c r="A12">
        <v>83</v>
      </c>
      <c r="B12" s="20" t="s">
        <v>145</v>
      </c>
      <c r="C12" s="20" t="s">
        <v>92</v>
      </c>
      <c r="D12" t="s">
        <v>93</v>
      </c>
      <c r="E12" t="s">
        <v>94</v>
      </c>
      <c r="F12" s="10">
        <v>5</v>
      </c>
      <c r="G12" s="10">
        <v>6.2</v>
      </c>
      <c r="H12" s="10">
        <v>5</v>
      </c>
      <c r="I12" s="10">
        <v>4</v>
      </c>
      <c r="J12" s="10">
        <v>5</v>
      </c>
      <c r="K12" s="10">
        <v>4.8</v>
      </c>
      <c r="L12" s="10">
        <v>6.8</v>
      </c>
      <c r="M12" s="10">
        <v>5</v>
      </c>
      <c r="N12" s="21">
        <f t="shared" si="0"/>
        <v>41.8</v>
      </c>
      <c r="O12" s="22">
        <f t="shared" si="1"/>
        <v>5.2249999999999996</v>
      </c>
      <c r="P12" s="10">
        <v>6.8</v>
      </c>
      <c r="Q12" s="11">
        <f t="shared" si="2"/>
        <v>5.6187499999999995</v>
      </c>
      <c r="R12" s="1"/>
      <c r="S12" s="10">
        <v>5</v>
      </c>
      <c r="T12" s="46">
        <v>1.2</v>
      </c>
      <c r="U12" s="10">
        <v>6.7</v>
      </c>
      <c r="V12" s="21">
        <f t="shared" si="3"/>
        <v>5.05</v>
      </c>
      <c r="W12" s="10">
        <v>7.1</v>
      </c>
      <c r="X12" s="18">
        <f t="shared" si="4"/>
        <v>5.55</v>
      </c>
      <c r="Y12" s="18">
        <f t="shared" si="5"/>
        <v>5.5843749999999996</v>
      </c>
      <c r="Z12" s="2"/>
      <c r="AA12" s="10">
        <v>5.3</v>
      </c>
      <c r="AB12" s="10">
        <v>6.5</v>
      </c>
      <c r="AC12" s="10">
        <v>5.8</v>
      </c>
      <c r="AD12" s="10">
        <v>5.5</v>
      </c>
      <c r="AE12" s="10">
        <v>5.5</v>
      </c>
      <c r="AF12" s="10">
        <v>4.8</v>
      </c>
      <c r="AG12" s="10">
        <v>6.3</v>
      </c>
      <c r="AH12" s="10">
        <v>4.8</v>
      </c>
      <c r="AI12" s="21">
        <f t="shared" si="6"/>
        <v>44.499999999999993</v>
      </c>
      <c r="AJ12" s="22">
        <f t="shared" si="7"/>
        <v>5.5624999999999991</v>
      </c>
      <c r="AK12" s="10">
        <v>6.3</v>
      </c>
      <c r="AL12" s="11">
        <f t="shared" si="8"/>
        <v>5.7468749999999993</v>
      </c>
      <c r="AM12" s="1"/>
      <c r="AN12" s="10">
        <v>5</v>
      </c>
      <c r="AO12" s="10">
        <v>3.2</v>
      </c>
      <c r="AP12" s="10">
        <v>7.4</v>
      </c>
      <c r="AQ12" s="21">
        <f t="shared" si="9"/>
        <v>6.14</v>
      </c>
      <c r="AR12" s="10">
        <v>6.1</v>
      </c>
      <c r="AS12" s="18">
        <f t="shared" si="10"/>
        <v>5.8450000000000006</v>
      </c>
      <c r="AT12" s="18">
        <f t="shared" si="11"/>
        <v>5.7959375</v>
      </c>
      <c r="AU12" s="2"/>
      <c r="AV12" s="10">
        <v>5.3</v>
      </c>
      <c r="AW12" s="10">
        <v>6.5</v>
      </c>
      <c r="AX12" s="10">
        <v>6.2</v>
      </c>
      <c r="AY12" s="10">
        <v>5.7</v>
      </c>
      <c r="AZ12" s="10">
        <v>5</v>
      </c>
      <c r="BA12" s="10">
        <v>5.2</v>
      </c>
      <c r="BB12" s="10">
        <v>7.2</v>
      </c>
      <c r="BC12" s="10">
        <v>5</v>
      </c>
      <c r="BD12" s="21">
        <f t="shared" si="12"/>
        <v>46.1</v>
      </c>
      <c r="BE12" s="22">
        <f t="shared" si="13"/>
        <v>5.7625000000000002</v>
      </c>
      <c r="BF12" s="10">
        <v>5.7</v>
      </c>
      <c r="BG12" s="11">
        <f t="shared" si="14"/>
        <v>5.7468750000000002</v>
      </c>
      <c r="BH12" s="1"/>
      <c r="BI12" s="10">
        <v>6</v>
      </c>
      <c r="BJ12" s="10">
        <v>1.2</v>
      </c>
      <c r="BK12" s="10">
        <v>7.1</v>
      </c>
      <c r="BL12" s="21">
        <f t="shared" si="15"/>
        <v>5.33</v>
      </c>
      <c r="BM12" s="10">
        <v>6.2</v>
      </c>
      <c r="BN12" s="18">
        <f t="shared" si="16"/>
        <v>5.7149999999999999</v>
      </c>
      <c r="BO12" s="18">
        <f t="shared" si="17"/>
        <v>5.7309374999999996</v>
      </c>
      <c r="BP12" s="2"/>
      <c r="BQ12" s="18">
        <f t="shared" si="18"/>
        <v>5.5843749999999996</v>
      </c>
      <c r="BR12" s="18">
        <f t="shared" si="19"/>
        <v>5.7959375</v>
      </c>
      <c r="BS12" s="18">
        <f t="shared" si="20"/>
        <v>5.7309374999999996</v>
      </c>
      <c r="BT12" s="18">
        <f t="shared" si="21"/>
        <v>5.7037499999999994</v>
      </c>
      <c r="BV12" s="51"/>
      <c r="BW12" s="51"/>
      <c r="BX12" s="48">
        <v>5.2</v>
      </c>
      <c r="BY12" s="48">
        <v>6.7</v>
      </c>
      <c r="BZ12" s="48">
        <v>6.5</v>
      </c>
      <c r="CA12" s="48">
        <v>6.2</v>
      </c>
      <c r="CB12" s="48">
        <v>5</v>
      </c>
      <c r="CC12" s="48">
        <v>6</v>
      </c>
      <c r="CD12" s="48">
        <v>6.5</v>
      </c>
      <c r="CE12" s="48">
        <v>5.5</v>
      </c>
      <c r="CF12" s="21">
        <f t="shared" si="22"/>
        <v>47.599999999999994</v>
      </c>
      <c r="CG12" s="18">
        <f t="shared" si="23"/>
        <v>5.9499999999999993</v>
      </c>
      <c r="CH12" s="48">
        <v>6.5</v>
      </c>
      <c r="CI12" s="18">
        <f t="shared" si="24"/>
        <v>6.0874999999999995</v>
      </c>
      <c r="CJ12" s="49"/>
      <c r="CK12" s="48">
        <v>4.5</v>
      </c>
      <c r="CL12" s="48">
        <v>1.5</v>
      </c>
      <c r="CM12" s="48">
        <v>6.1</v>
      </c>
      <c r="CN12" s="21">
        <f t="shared" si="25"/>
        <v>4.72</v>
      </c>
      <c r="CO12" s="48">
        <v>6.6</v>
      </c>
      <c r="CP12" s="18">
        <f t="shared" si="26"/>
        <v>5.1349999999999998</v>
      </c>
      <c r="CQ12" s="18">
        <f t="shared" si="27"/>
        <v>5.6112500000000001</v>
      </c>
      <c r="CR12" s="51"/>
      <c r="CS12" s="48">
        <v>4.8</v>
      </c>
      <c r="CT12" s="48">
        <v>6.5</v>
      </c>
      <c r="CU12" s="48">
        <v>5.5</v>
      </c>
      <c r="CV12" s="48">
        <v>5.3</v>
      </c>
      <c r="CW12" s="48">
        <v>5.3</v>
      </c>
      <c r="CX12" s="48">
        <v>5</v>
      </c>
      <c r="CY12" s="48">
        <v>6.3</v>
      </c>
      <c r="CZ12" s="48">
        <v>4.5</v>
      </c>
      <c r="DA12" s="21">
        <f t="shared" si="28"/>
        <v>43.2</v>
      </c>
      <c r="DB12" s="18">
        <f t="shared" si="29"/>
        <v>5.4</v>
      </c>
      <c r="DC12" s="48">
        <v>6.6</v>
      </c>
      <c r="DD12" s="18">
        <f t="shared" si="30"/>
        <v>5.7000000000000011</v>
      </c>
      <c r="DE12" s="49"/>
      <c r="DF12" s="48">
        <v>4.4000000000000004</v>
      </c>
      <c r="DG12" s="48">
        <v>4</v>
      </c>
      <c r="DH12" s="48">
        <v>7.1</v>
      </c>
      <c r="DI12" s="21">
        <f t="shared" si="31"/>
        <v>6.17</v>
      </c>
      <c r="DJ12" s="48">
        <v>6.5</v>
      </c>
      <c r="DK12" s="18">
        <f t="shared" si="32"/>
        <v>5.8100000000000005</v>
      </c>
      <c r="DL12" s="18">
        <f t="shared" si="33"/>
        <v>5.7550000000000008</v>
      </c>
      <c r="DM12" s="51"/>
      <c r="DN12" s="48">
        <v>4.8</v>
      </c>
      <c r="DO12" s="48">
        <v>6.5</v>
      </c>
      <c r="DP12" s="48">
        <v>4.8</v>
      </c>
      <c r="DQ12" s="48">
        <v>5</v>
      </c>
      <c r="DR12" s="48">
        <v>6.5</v>
      </c>
      <c r="DS12" s="48">
        <v>5</v>
      </c>
      <c r="DT12" s="48">
        <v>5.5</v>
      </c>
      <c r="DU12" s="48">
        <v>4.5</v>
      </c>
      <c r="DV12" s="21">
        <f t="shared" si="34"/>
        <v>42.6</v>
      </c>
      <c r="DW12" s="18">
        <f t="shared" si="35"/>
        <v>5.3250000000000002</v>
      </c>
      <c r="DX12" s="48">
        <v>7.8</v>
      </c>
      <c r="DY12" s="18">
        <f t="shared" si="36"/>
        <v>5.9437500000000005</v>
      </c>
      <c r="DZ12" s="49"/>
      <c r="EA12" s="48">
        <v>5.7</v>
      </c>
      <c r="EB12" s="48">
        <v>2</v>
      </c>
      <c r="EC12" s="48">
        <v>6.5</v>
      </c>
      <c r="ED12" s="21">
        <f t="shared" si="37"/>
        <v>5.1499999999999995</v>
      </c>
      <c r="EE12" s="48">
        <v>6.2</v>
      </c>
      <c r="EF12" s="18">
        <f t="shared" si="38"/>
        <v>5.55</v>
      </c>
      <c r="EG12" s="18">
        <f t="shared" si="39"/>
        <v>5.7468750000000002</v>
      </c>
      <c r="EH12" s="51"/>
      <c r="EI12" s="18">
        <f t="shared" si="40"/>
        <v>5.6112500000000001</v>
      </c>
      <c r="EJ12" s="18">
        <f t="shared" si="41"/>
        <v>5.7550000000000008</v>
      </c>
      <c r="EK12" s="18">
        <f t="shared" si="42"/>
        <v>5.7468750000000002</v>
      </c>
      <c r="EL12" s="18">
        <f t="shared" si="43"/>
        <v>5.7043749999999998</v>
      </c>
      <c r="EN12" s="51"/>
      <c r="EO12" s="51"/>
      <c r="EQ12" s="18">
        <f t="shared" si="44"/>
        <v>5.7037499999999994</v>
      </c>
      <c r="ER12" s="18">
        <f t="shared" si="45"/>
        <v>5.7043749999999998</v>
      </c>
      <c r="ES12" s="18">
        <f t="shared" si="46"/>
        <v>5.7040624999999991</v>
      </c>
      <c r="ET12">
        <v>6</v>
      </c>
    </row>
    <row r="13" spans="1:152" x14ac:dyDescent="0.25">
      <c r="A13">
        <v>92</v>
      </c>
      <c r="B13" s="20" t="s">
        <v>99</v>
      </c>
      <c r="C13" s="20" t="s">
        <v>108</v>
      </c>
      <c r="D13" t="s">
        <v>97</v>
      </c>
      <c r="E13" t="s">
        <v>91</v>
      </c>
      <c r="F13" s="10">
        <v>5.5</v>
      </c>
      <c r="G13" s="10">
        <v>5.8</v>
      </c>
      <c r="H13" s="10">
        <v>5</v>
      </c>
      <c r="I13" s="10">
        <v>6</v>
      </c>
      <c r="J13" s="10">
        <v>6.4</v>
      </c>
      <c r="K13" s="10">
        <v>5.8</v>
      </c>
      <c r="L13" s="10">
        <v>5.5</v>
      </c>
      <c r="M13" s="10">
        <v>6.5</v>
      </c>
      <c r="N13" s="21">
        <f t="shared" si="0"/>
        <v>46.5</v>
      </c>
      <c r="O13" s="22">
        <f t="shared" si="1"/>
        <v>5.8125</v>
      </c>
      <c r="P13" s="10">
        <v>7.1</v>
      </c>
      <c r="Q13" s="11">
        <f t="shared" si="2"/>
        <v>6.1343750000000004</v>
      </c>
      <c r="R13" s="1"/>
      <c r="S13" s="10">
        <v>5</v>
      </c>
      <c r="T13" s="10">
        <v>3.3</v>
      </c>
      <c r="U13" s="10">
        <v>7.2</v>
      </c>
      <c r="V13" s="21">
        <f t="shared" si="3"/>
        <v>6.03</v>
      </c>
      <c r="W13" s="10">
        <v>5.8</v>
      </c>
      <c r="X13" s="18">
        <f t="shared" si="4"/>
        <v>5.7150000000000007</v>
      </c>
      <c r="Y13" s="18">
        <f t="shared" si="5"/>
        <v>5.924687500000001</v>
      </c>
      <c r="Z13" s="2"/>
      <c r="AA13" s="10">
        <v>5.8</v>
      </c>
      <c r="AB13" s="10">
        <v>6.7</v>
      </c>
      <c r="AC13" s="10">
        <v>5.8</v>
      </c>
      <c r="AD13" s="10">
        <v>6.4</v>
      </c>
      <c r="AE13" s="10">
        <v>6</v>
      </c>
      <c r="AF13" s="10">
        <v>5.3</v>
      </c>
      <c r="AG13" s="10">
        <v>5.3</v>
      </c>
      <c r="AH13" s="10">
        <v>5.5</v>
      </c>
      <c r="AI13" s="21">
        <f t="shared" si="6"/>
        <v>46.8</v>
      </c>
      <c r="AJ13" s="22">
        <f t="shared" si="7"/>
        <v>5.85</v>
      </c>
      <c r="AK13" s="10">
        <v>6.8</v>
      </c>
      <c r="AL13" s="11">
        <f t="shared" si="8"/>
        <v>6.0874999999999995</v>
      </c>
      <c r="AM13" s="1"/>
      <c r="AN13" s="10">
        <v>4.8</v>
      </c>
      <c r="AO13" s="10">
        <v>4</v>
      </c>
      <c r="AP13" s="10">
        <v>7.1</v>
      </c>
      <c r="AQ13" s="21">
        <f t="shared" si="9"/>
        <v>6.17</v>
      </c>
      <c r="AR13" s="10">
        <v>5.8</v>
      </c>
      <c r="AS13" s="18">
        <f t="shared" si="10"/>
        <v>5.7350000000000003</v>
      </c>
      <c r="AT13" s="18">
        <f t="shared" si="11"/>
        <v>5.9112499999999999</v>
      </c>
      <c r="AU13" s="2"/>
      <c r="AV13" s="10">
        <v>5</v>
      </c>
      <c r="AW13" s="10">
        <v>6.5</v>
      </c>
      <c r="AX13" s="10">
        <v>4.9000000000000004</v>
      </c>
      <c r="AY13" s="10">
        <v>5.2</v>
      </c>
      <c r="AZ13" s="10">
        <v>5</v>
      </c>
      <c r="BA13" s="10">
        <v>5.6</v>
      </c>
      <c r="BB13" s="10">
        <v>5</v>
      </c>
      <c r="BC13" s="10">
        <v>6</v>
      </c>
      <c r="BD13" s="21">
        <f t="shared" si="12"/>
        <v>43.199999999999996</v>
      </c>
      <c r="BE13" s="22">
        <f t="shared" si="13"/>
        <v>5.3999999999999995</v>
      </c>
      <c r="BF13" s="10">
        <v>6</v>
      </c>
      <c r="BG13" s="11">
        <f t="shared" si="14"/>
        <v>5.55</v>
      </c>
      <c r="BH13" s="1"/>
      <c r="BI13" s="10">
        <v>5.3</v>
      </c>
      <c r="BJ13" s="10">
        <v>1.2</v>
      </c>
      <c r="BK13" s="10">
        <v>6.4</v>
      </c>
      <c r="BL13" s="21">
        <f t="shared" si="15"/>
        <v>4.84</v>
      </c>
      <c r="BM13" s="10">
        <v>5.7</v>
      </c>
      <c r="BN13" s="18">
        <f t="shared" si="16"/>
        <v>5.17</v>
      </c>
      <c r="BO13" s="18">
        <f t="shared" si="17"/>
        <v>5.3599999999999994</v>
      </c>
      <c r="BP13" s="2"/>
      <c r="BQ13" s="18">
        <f t="shared" si="18"/>
        <v>5.924687500000001</v>
      </c>
      <c r="BR13" s="18">
        <f t="shared" si="19"/>
        <v>5.9112499999999999</v>
      </c>
      <c r="BS13" s="18">
        <f t="shared" si="20"/>
        <v>5.3599999999999994</v>
      </c>
      <c r="BT13" s="18">
        <f t="shared" si="21"/>
        <v>5.7319791666666662</v>
      </c>
      <c r="BV13" s="51"/>
      <c r="BW13" s="51"/>
      <c r="BX13" s="48">
        <v>5</v>
      </c>
      <c r="BY13" s="48">
        <v>6.7</v>
      </c>
      <c r="BZ13" s="48">
        <v>6.5</v>
      </c>
      <c r="CA13" s="48">
        <v>6</v>
      </c>
      <c r="CB13" s="48">
        <v>5</v>
      </c>
      <c r="CC13" s="48">
        <v>6.3</v>
      </c>
      <c r="CD13" s="48">
        <v>2.5</v>
      </c>
      <c r="CE13" s="48">
        <v>6.3</v>
      </c>
      <c r="CF13" s="21">
        <f t="shared" si="22"/>
        <v>44.3</v>
      </c>
      <c r="CG13" s="18">
        <f t="shared" si="23"/>
        <v>5.5374999999999996</v>
      </c>
      <c r="CH13" s="48">
        <v>5.9</v>
      </c>
      <c r="CI13" s="18">
        <f t="shared" si="24"/>
        <v>5.6281249999999989</v>
      </c>
      <c r="CJ13" s="49"/>
      <c r="CK13" s="48">
        <v>5.3</v>
      </c>
      <c r="CL13" s="48">
        <v>3.3</v>
      </c>
      <c r="CM13" s="48">
        <v>6.9</v>
      </c>
      <c r="CN13" s="21">
        <f t="shared" si="25"/>
        <v>5.82</v>
      </c>
      <c r="CO13" s="48">
        <v>5.8</v>
      </c>
      <c r="CP13" s="18">
        <f t="shared" si="26"/>
        <v>5.6850000000000005</v>
      </c>
      <c r="CQ13" s="18">
        <f t="shared" si="27"/>
        <v>5.6565624999999997</v>
      </c>
      <c r="CR13" s="51"/>
      <c r="CS13" s="48">
        <v>4.8</v>
      </c>
      <c r="CT13" s="48">
        <v>6.5</v>
      </c>
      <c r="CU13" s="48">
        <v>5.5</v>
      </c>
      <c r="CV13" s="48">
        <v>6.5</v>
      </c>
      <c r="CW13" s="48">
        <v>5</v>
      </c>
      <c r="CX13" s="48">
        <v>5</v>
      </c>
      <c r="CY13" s="48">
        <v>5.5</v>
      </c>
      <c r="CZ13" s="48">
        <v>5.5</v>
      </c>
      <c r="DA13" s="21">
        <f t="shared" si="28"/>
        <v>44.3</v>
      </c>
      <c r="DB13" s="18">
        <f t="shared" si="29"/>
        <v>5.5374999999999996</v>
      </c>
      <c r="DC13" s="48">
        <v>6</v>
      </c>
      <c r="DD13" s="18">
        <f t="shared" si="30"/>
        <v>5.6531249999999993</v>
      </c>
      <c r="DE13" s="49"/>
      <c r="DF13" s="48">
        <v>4.2</v>
      </c>
      <c r="DG13" s="48">
        <v>3.6</v>
      </c>
      <c r="DH13" s="48">
        <v>7.4</v>
      </c>
      <c r="DI13" s="21">
        <f t="shared" si="31"/>
        <v>6.26</v>
      </c>
      <c r="DJ13" s="48">
        <v>6</v>
      </c>
      <c r="DK13" s="18">
        <f t="shared" si="32"/>
        <v>5.68</v>
      </c>
      <c r="DL13" s="18">
        <f t="shared" si="33"/>
        <v>5.6665624999999995</v>
      </c>
      <c r="DM13" s="51"/>
      <c r="DN13" s="48">
        <v>5.2</v>
      </c>
      <c r="DO13" s="48">
        <v>7</v>
      </c>
      <c r="DP13" s="48">
        <v>5.5</v>
      </c>
      <c r="DQ13" s="48">
        <v>5</v>
      </c>
      <c r="DR13" s="48">
        <v>6.2</v>
      </c>
      <c r="DS13" s="48">
        <v>5.8</v>
      </c>
      <c r="DT13" s="48">
        <v>3.5</v>
      </c>
      <c r="DU13" s="48">
        <v>6</v>
      </c>
      <c r="DV13" s="21">
        <f t="shared" si="34"/>
        <v>44.199999999999996</v>
      </c>
      <c r="DW13" s="18">
        <f t="shared" si="35"/>
        <v>5.5249999999999995</v>
      </c>
      <c r="DX13" s="48">
        <v>5.8</v>
      </c>
      <c r="DY13" s="18">
        <f t="shared" si="36"/>
        <v>5.59375</v>
      </c>
      <c r="DZ13" s="49"/>
      <c r="EA13" s="48">
        <v>5.8</v>
      </c>
      <c r="EB13" s="48">
        <v>1.2</v>
      </c>
      <c r="EC13" s="48">
        <v>5.4</v>
      </c>
      <c r="ED13" s="21">
        <f t="shared" si="37"/>
        <v>4.1399999999999997</v>
      </c>
      <c r="EE13" s="48">
        <v>5.7</v>
      </c>
      <c r="EF13" s="18">
        <f t="shared" si="38"/>
        <v>4.9449999999999994</v>
      </c>
      <c r="EG13" s="18">
        <f t="shared" si="39"/>
        <v>5.2693750000000001</v>
      </c>
      <c r="EH13" s="51"/>
      <c r="EI13" s="18">
        <f t="shared" si="40"/>
        <v>5.6565624999999997</v>
      </c>
      <c r="EJ13" s="18">
        <f t="shared" si="41"/>
        <v>5.6665624999999995</v>
      </c>
      <c r="EK13" s="18">
        <f t="shared" si="42"/>
        <v>5.2693750000000001</v>
      </c>
      <c r="EL13" s="18">
        <f t="shared" si="43"/>
        <v>5.5308333333333337</v>
      </c>
      <c r="EN13" s="51"/>
      <c r="EO13" s="51"/>
      <c r="EQ13" s="18">
        <f t="shared" si="44"/>
        <v>5.7319791666666662</v>
      </c>
      <c r="ER13" s="18">
        <f t="shared" si="45"/>
        <v>5.5308333333333337</v>
      </c>
      <c r="ES13" s="18">
        <f t="shared" si="46"/>
        <v>5.6314062499999995</v>
      </c>
    </row>
    <row r="14" spans="1:152" x14ac:dyDescent="0.25">
      <c r="A14">
        <v>91</v>
      </c>
      <c r="B14" s="20" t="s">
        <v>98</v>
      </c>
      <c r="C14" s="20" t="s">
        <v>108</v>
      </c>
      <c r="D14" t="s">
        <v>97</v>
      </c>
      <c r="E14" t="s">
        <v>91</v>
      </c>
      <c r="F14" s="10">
        <v>6</v>
      </c>
      <c r="G14" s="10">
        <v>6</v>
      </c>
      <c r="H14" s="10">
        <v>6.2</v>
      </c>
      <c r="I14" s="10">
        <v>6.4</v>
      </c>
      <c r="J14" s="10">
        <v>6</v>
      </c>
      <c r="K14" s="10">
        <v>6.2</v>
      </c>
      <c r="L14" s="10">
        <v>5</v>
      </c>
      <c r="M14" s="10">
        <v>5</v>
      </c>
      <c r="N14" s="21">
        <f t="shared" si="0"/>
        <v>46.800000000000004</v>
      </c>
      <c r="O14" s="22">
        <f t="shared" si="1"/>
        <v>5.8500000000000005</v>
      </c>
      <c r="P14" s="10">
        <v>7.1</v>
      </c>
      <c r="Q14" s="11">
        <f t="shared" si="2"/>
        <v>6.1624999999999996</v>
      </c>
      <c r="R14" s="1"/>
      <c r="S14" s="10">
        <v>4.5</v>
      </c>
      <c r="T14" s="10">
        <v>1.2</v>
      </c>
      <c r="U14" s="10">
        <v>6.6</v>
      </c>
      <c r="V14" s="21">
        <f t="shared" si="3"/>
        <v>4.9799999999999995</v>
      </c>
      <c r="W14" s="10">
        <v>6.3</v>
      </c>
      <c r="X14" s="18">
        <f t="shared" si="4"/>
        <v>5.1899999999999995</v>
      </c>
      <c r="Y14" s="18">
        <f t="shared" si="5"/>
        <v>5.6762499999999996</v>
      </c>
      <c r="Z14" s="2"/>
      <c r="AA14" s="10">
        <v>5.5</v>
      </c>
      <c r="AB14" s="10">
        <v>6.5</v>
      </c>
      <c r="AC14" s="10">
        <v>6</v>
      </c>
      <c r="AD14" s="10">
        <v>6.5</v>
      </c>
      <c r="AE14" s="10">
        <v>5.3</v>
      </c>
      <c r="AF14" s="10">
        <v>5</v>
      </c>
      <c r="AG14" s="10">
        <v>0</v>
      </c>
      <c r="AH14" s="10">
        <v>4.5</v>
      </c>
      <c r="AI14" s="21">
        <f t="shared" si="6"/>
        <v>39.299999999999997</v>
      </c>
      <c r="AJ14" s="22">
        <f t="shared" si="7"/>
        <v>4.9124999999999996</v>
      </c>
      <c r="AK14" s="10">
        <v>6.5</v>
      </c>
      <c r="AL14" s="11">
        <f t="shared" si="8"/>
        <v>5.3093749999999993</v>
      </c>
      <c r="AM14" s="1"/>
      <c r="AN14" s="10">
        <v>4</v>
      </c>
      <c r="AO14" s="10">
        <v>4</v>
      </c>
      <c r="AP14" s="10">
        <v>5.8</v>
      </c>
      <c r="AQ14" s="21">
        <f t="shared" si="9"/>
        <v>5.26</v>
      </c>
      <c r="AR14" s="10">
        <v>6</v>
      </c>
      <c r="AS14" s="18">
        <f t="shared" si="10"/>
        <v>5.13</v>
      </c>
      <c r="AT14" s="18">
        <f t="shared" si="11"/>
        <v>5.2196874999999991</v>
      </c>
      <c r="AU14" s="2"/>
      <c r="AV14" s="10">
        <v>5</v>
      </c>
      <c r="AW14" s="10">
        <v>6</v>
      </c>
      <c r="AX14" s="10">
        <v>5.3</v>
      </c>
      <c r="AY14" s="10">
        <v>5.6</v>
      </c>
      <c r="AZ14" s="10">
        <v>5</v>
      </c>
      <c r="BA14" s="10">
        <v>5</v>
      </c>
      <c r="BB14" s="10">
        <v>5</v>
      </c>
      <c r="BC14" s="10">
        <v>5.6</v>
      </c>
      <c r="BD14" s="21">
        <f t="shared" si="12"/>
        <v>42.5</v>
      </c>
      <c r="BE14" s="22">
        <f t="shared" si="13"/>
        <v>5.3125</v>
      </c>
      <c r="BF14" s="10">
        <v>6</v>
      </c>
      <c r="BG14" s="11">
        <f t="shared" si="14"/>
        <v>5.484375</v>
      </c>
      <c r="BH14" s="1"/>
      <c r="BI14" s="10">
        <v>5</v>
      </c>
      <c r="BJ14" s="10">
        <v>0.4</v>
      </c>
      <c r="BK14" s="10">
        <v>5</v>
      </c>
      <c r="BL14" s="21">
        <f t="shared" si="15"/>
        <v>3.62</v>
      </c>
      <c r="BM14" s="10">
        <v>5.7</v>
      </c>
      <c r="BN14" s="18">
        <f t="shared" si="16"/>
        <v>4.4850000000000003</v>
      </c>
      <c r="BO14" s="18">
        <f t="shared" si="17"/>
        <v>4.9846874999999997</v>
      </c>
      <c r="BP14" s="2"/>
      <c r="BQ14" s="18">
        <f t="shared" si="18"/>
        <v>5.6762499999999996</v>
      </c>
      <c r="BR14" s="18">
        <f t="shared" si="19"/>
        <v>5.2196874999999991</v>
      </c>
      <c r="BS14" s="18">
        <f t="shared" si="20"/>
        <v>4.9846874999999997</v>
      </c>
      <c r="BT14" s="18">
        <f t="shared" si="21"/>
        <v>5.2935416666666661</v>
      </c>
      <c r="BV14" s="51"/>
      <c r="BW14" s="51"/>
      <c r="BX14" s="48">
        <v>5.2</v>
      </c>
      <c r="BY14" s="48">
        <v>7</v>
      </c>
      <c r="BZ14" s="48">
        <v>3.2</v>
      </c>
      <c r="CA14" s="48">
        <v>5.5</v>
      </c>
      <c r="CB14" s="48">
        <v>5</v>
      </c>
      <c r="CC14" s="48">
        <v>3.5</v>
      </c>
      <c r="CD14" s="48">
        <v>0</v>
      </c>
      <c r="CE14" s="48">
        <v>5.7</v>
      </c>
      <c r="CF14" s="21">
        <f t="shared" si="22"/>
        <v>35.1</v>
      </c>
      <c r="CG14" s="18">
        <f t="shared" si="23"/>
        <v>4.3875000000000002</v>
      </c>
      <c r="CH14" s="48">
        <v>5.5</v>
      </c>
      <c r="CI14" s="18">
        <f t="shared" si="24"/>
        <v>4.6656250000000004</v>
      </c>
      <c r="CJ14" s="49"/>
      <c r="CK14" s="48">
        <v>4</v>
      </c>
      <c r="CL14" s="48">
        <v>0.8</v>
      </c>
      <c r="CM14" s="48">
        <v>6.6</v>
      </c>
      <c r="CN14" s="21">
        <f t="shared" si="25"/>
        <v>4.8599999999999994</v>
      </c>
      <c r="CO14" s="48">
        <v>5.3</v>
      </c>
      <c r="CP14" s="18">
        <f t="shared" si="26"/>
        <v>4.7549999999999999</v>
      </c>
      <c r="CQ14" s="18">
        <f t="shared" si="27"/>
        <v>4.7103125000000006</v>
      </c>
      <c r="CR14" s="51"/>
      <c r="CS14" s="48">
        <v>4.8</v>
      </c>
      <c r="CT14" s="48">
        <v>6.5</v>
      </c>
      <c r="CU14" s="48">
        <v>2.5</v>
      </c>
      <c r="CV14" s="48">
        <v>6.3</v>
      </c>
      <c r="CW14" s="48">
        <v>4.5</v>
      </c>
      <c r="CX14" s="48">
        <v>3</v>
      </c>
      <c r="CY14" s="48">
        <v>0</v>
      </c>
      <c r="CZ14" s="48">
        <v>4.5</v>
      </c>
      <c r="DA14" s="21">
        <f t="shared" si="28"/>
        <v>32.1</v>
      </c>
      <c r="DB14" s="18">
        <f t="shared" si="29"/>
        <v>4.0125000000000002</v>
      </c>
      <c r="DC14" s="48">
        <v>5.3</v>
      </c>
      <c r="DD14" s="18">
        <f t="shared" si="30"/>
        <v>4.3343750000000005</v>
      </c>
      <c r="DE14" s="49"/>
      <c r="DF14" s="48">
        <v>3.1</v>
      </c>
      <c r="DG14" s="48">
        <v>2.4</v>
      </c>
      <c r="DH14" s="48">
        <v>7.5</v>
      </c>
      <c r="DI14" s="21">
        <f t="shared" si="31"/>
        <v>5.97</v>
      </c>
      <c r="DJ14" s="48">
        <v>6.3</v>
      </c>
      <c r="DK14" s="18">
        <f t="shared" si="32"/>
        <v>5.335</v>
      </c>
      <c r="DL14" s="18">
        <f t="shared" si="33"/>
        <v>4.8346875000000002</v>
      </c>
      <c r="DM14" s="51"/>
      <c r="DN14" s="48">
        <v>5</v>
      </c>
      <c r="DO14" s="48">
        <v>6.5</v>
      </c>
      <c r="DP14" s="48">
        <v>2.5</v>
      </c>
      <c r="DQ14" s="48">
        <v>5</v>
      </c>
      <c r="DR14" s="48">
        <v>5.8</v>
      </c>
      <c r="DS14" s="48">
        <v>3</v>
      </c>
      <c r="DT14" s="48">
        <v>1.5</v>
      </c>
      <c r="DU14" s="48">
        <v>4.8</v>
      </c>
      <c r="DV14" s="21">
        <f t="shared" si="34"/>
        <v>34.1</v>
      </c>
      <c r="DW14" s="18">
        <f t="shared" si="35"/>
        <v>4.2625000000000002</v>
      </c>
      <c r="DX14" s="48">
        <v>5</v>
      </c>
      <c r="DY14" s="18">
        <f t="shared" si="36"/>
        <v>4.4468750000000004</v>
      </c>
      <c r="DZ14" s="49"/>
      <c r="EA14" s="48">
        <v>5.5</v>
      </c>
      <c r="EB14" s="48">
        <v>0.4</v>
      </c>
      <c r="EC14" s="48">
        <v>6</v>
      </c>
      <c r="ED14" s="21">
        <f t="shared" si="37"/>
        <v>4.3199999999999994</v>
      </c>
      <c r="EE14" s="48">
        <v>5.5</v>
      </c>
      <c r="EF14" s="18">
        <f t="shared" si="38"/>
        <v>4.91</v>
      </c>
      <c r="EG14" s="18">
        <f t="shared" si="39"/>
        <v>4.6784375000000002</v>
      </c>
      <c r="EH14" s="51"/>
      <c r="EI14" s="18">
        <f t="shared" si="40"/>
        <v>4.7103125000000006</v>
      </c>
      <c r="EJ14" s="18">
        <f t="shared" si="41"/>
        <v>4.8346875000000002</v>
      </c>
      <c r="EK14" s="18">
        <f t="shared" si="42"/>
        <v>4.6784375000000002</v>
      </c>
      <c r="EL14" s="18">
        <f t="shared" si="43"/>
        <v>4.7411458333333343</v>
      </c>
      <c r="EN14" s="51"/>
      <c r="EO14" s="51"/>
      <c r="EQ14" s="18">
        <f t="shared" si="44"/>
        <v>5.2935416666666661</v>
      </c>
      <c r="ER14" s="18">
        <f t="shared" si="45"/>
        <v>4.7411458333333343</v>
      </c>
      <c r="ES14" s="18">
        <f t="shared" si="46"/>
        <v>5.0173437500000002</v>
      </c>
    </row>
    <row r="15" spans="1:152" x14ac:dyDescent="0.25">
      <c r="B15" s="20"/>
      <c r="C15" s="20"/>
    </row>
    <row r="16" spans="1:152" x14ac:dyDescent="0.25">
      <c r="B16" s="20"/>
      <c r="C16" s="20"/>
    </row>
  </sheetData>
  <sortState ref="A7:ES14">
    <sortCondition descending="1" ref="ES7:ES14"/>
  </sortState>
  <mergeCells count="22">
    <mergeCell ref="EQ4:ER4"/>
    <mergeCell ref="EQ3:ET3"/>
    <mergeCell ref="F4:Q4"/>
    <mergeCell ref="S4:X4"/>
    <mergeCell ref="AA4:AL4"/>
    <mergeCell ref="AN4:AS4"/>
    <mergeCell ref="AV4:BG4"/>
    <mergeCell ref="BI4:BN4"/>
    <mergeCell ref="BQ4:BS4"/>
    <mergeCell ref="BX4:CI4"/>
    <mergeCell ref="CK4:CP4"/>
    <mergeCell ref="CS4:DD4"/>
    <mergeCell ref="DF4:DK4"/>
    <mergeCell ref="DN4:DY4"/>
    <mergeCell ref="EA4:EF4"/>
    <mergeCell ref="EI4:EK4"/>
    <mergeCell ref="DP1:DW1"/>
    <mergeCell ref="H1:M1"/>
    <mergeCell ref="AC1:AJ1"/>
    <mergeCell ref="AX1:BE1"/>
    <mergeCell ref="BZ1:CE1"/>
    <mergeCell ref="CU1:DB1"/>
  </mergeCells>
  <pageMargins left="0.75" right="0.75" top="1" bottom="1" header="0.5" footer="0.5"/>
  <pageSetup paperSize="9" scale="99" orientation="landscape" horizontalDpi="4294967293" verticalDpi="300" r:id="rId1"/>
  <headerFooter alignWithMargins="0"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1"/>
  <sheetViews>
    <sheetView workbookViewId="0">
      <pane xSplit="5" ySplit="6" topLeftCell="AP7" activePane="bottomRight" state="frozen"/>
      <selection pane="topRight" activeCell="F1" sqref="F1"/>
      <selection pane="bottomLeft" activeCell="A7" sqref="A7"/>
      <selection pane="bottomRight" activeCell="C4" sqref="C4"/>
    </sheetView>
  </sheetViews>
  <sheetFormatPr defaultRowHeight="13.2" x14ac:dyDescent="0.25"/>
  <cols>
    <col min="1" max="1" width="5.5546875" customWidth="1"/>
    <col min="2" max="2" width="19.6640625" customWidth="1"/>
    <col min="3" max="3" width="21.6640625" customWidth="1"/>
    <col min="4" max="4" width="14.6640625" customWidth="1"/>
    <col min="5" max="5" width="20" customWidth="1"/>
    <col min="6" max="12" width="5.6640625" customWidth="1"/>
    <col min="13" max="13" width="7.5546875" customWidth="1"/>
    <col min="14" max="15" width="6.5546875" customWidth="1"/>
    <col min="16" max="16" width="5.6640625" customWidth="1"/>
    <col min="17" max="17" width="3.109375" customWidth="1"/>
    <col min="18" max="21" width="5.6640625" customWidth="1"/>
    <col min="22" max="22" width="6.6640625" customWidth="1"/>
    <col min="23" max="23" width="3.109375" customWidth="1"/>
    <col min="24" max="30" width="5.6640625" customWidth="1"/>
    <col min="31" max="31" width="7.5546875" customWidth="1"/>
    <col min="32" max="32" width="6.5546875" customWidth="1"/>
    <col min="33" max="34" width="5.6640625" customWidth="1"/>
    <col min="35" max="35" width="3.109375" customWidth="1"/>
    <col min="36" max="39" width="5.6640625" customWidth="1"/>
    <col min="40" max="40" width="6.6640625" customWidth="1"/>
    <col min="41" max="41" width="3.109375" customWidth="1"/>
    <col min="42" max="48" width="5.6640625" customWidth="1"/>
    <col min="49" max="49" width="7.5546875" customWidth="1"/>
    <col min="50" max="50" width="6.5546875" customWidth="1"/>
    <col min="51" max="52" width="5.6640625" customWidth="1"/>
    <col min="53" max="53" width="3.109375" customWidth="1"/>
    <col min="54" max="56" width="5.6640625" customWidth="1"/>
    <col min="57" max="58" width="6.6640625" customWidth="1"/>
    <col min="59" max="59" width="3.109375" customWidth="1"/>
    <col min="60" max="63" width="8.6640625" customWidth="1"/>
    <col min="64" max="64" width="11.44140625" customWidth="1"/>
  </cols>
  <sheetData>
    <row r="1" spans="1:64" x14ac:dyDescent="0.25">
      <c r="A1" t="s">
        <v>132</v>
      </c>
      <c r="D1" t="s">
        <v>0</v>
      </c>
      <c r="E1" s="23" t="s">
        <v>129</v>
      </c>
      <c r="F1" t="s">
        <v>0</v>
      </c>
      <c r="H1" s="71" t="str">
        <f>E1</f>
        <v>Robyn Bruderer</v>
      </c>
      <c r="I1" s="71"/>
      <c r="J1" s="71"/>
      <c r="K1" s="71"/>
      <c r="L1" s="71"/>
      <c r="Q1" s="1"/>
      <c r="W1" s="2"/>
      <c r="X1" t="s">
        <v>1</v>
      </c>
      <c r="Z1" s="71" t="str">
        <f>E2</f>
        <v>Nina Fritzell</v>
      </c>
      <c r="AA1" s="71"/>
      <c r="AB1" s="71"/>
      <c r="AC1" s="71"/>
      <c r="AD1" s="71"/>
      <c r="AI1" s="1"/>
      <c r="AO1" s="3"/>
      <c r="AP1" t="s">
        <v>2</v>
      </c>
      <c r="AR1" s="71" t="str">
        <f>E3</f>
        <v>Angie Deeks</v>
      </c>
      <c r="AS1" s="71"/>
      <c r="AT1" s="71"/>
      <c r="AU1" s="71"/>
      <c r="AV1" s="71"/>
      <c r="BA1" s="1"/>
      <c r="BG1" s="2"/>
      <c r="BH1" s="4"/>
      <c r="BI1" s="4"/>
      <c r="BJ1" s="4"/>
      <c r="BL1" s="4">
        <f ca="1">NOW()</f>
        <v>42607.573470833333</v>
      </c>
    </row>
    <row r="2" spans="1:64" x14ac:dyDescent="0.25">
      <c r="A2" s="5" t="s">
        <v>132</v>
      </c>
      <c r="D2" t="s">
        <v>1</v>
      </c>
      <c r="E2" s="23" t="s">
        <v>236</v>
      </c>
      <c r="Q2" s="1"/>
      <c r="W2" s="2"/>
      <c r="AI2" s="1"/>
      <c r="AO2" s="3"/>
      <c r="BA2" s="1"/>
      <c r="BG2" s="2"/>
      <c r="BH2" s="6"/>
      <c r="BI2" s="6"/>
      <c r="BJ2" s="6"/>
      <c r="BL2" s="6">
        <f ca="1">NOW()</f>
        <v>42607.573470833333</v>
      </c>
    </row>
    <row r="3" spans="1:64" x14ac:dyDescent="0.25">
      <c r="A3" t="s">
        <v>64</v>
      </c>
      <c r="C3" t="s">
        <v>270</v>
      </c>
      <c r="D3" t="s">
        <v>2</v>
      </c>
      <c r="E3" t="s">
        <v>235</v>
      </c>
      <c r="F3" s="70" t="s">
        <v>3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1"/>
      <c r="R3" s="70" t="s">
        <v>4</v>
      </c>
      <c r="S3" s="70"/>
      <c r="T3" s="70"/>
      <c r="U3" s="70"/>
      <c r="W3" s="2"/>
      <c r="X3" s="70" t="s">
        <v>3</v>
      </c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1"/>
      <c r="AJ3" s="70" t="s">
        <v>4</v>
      </c>
      <c r="AK3" s="70"/>
      <c r="AL3" s="70"/>
      <c r="AM3" s="70"/>
      <c r="AO3" s="3"/>
      <c r="AP3" s="70" t="s">
        <v>3</v>
      </c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1"/>
      <c r="BB3" s="70" t="s">
        <v>4</v>
      </c>
      <c r="BC3" s="70"/>
      <c r="BD3" s="70"/>
      <c r="BE3" s="70"/>
      <c r="BG3" s="2"/>
      <c r="BH3" s="70" t="s">
        <v>5</v>
      </c>
      <c r="BI3" s="71"/>
      <c r="BJ3" s="71"/>
      <c r="BK3" s="71"/>
    </row>
    <row r="4" spans="1:64" x14ac:dyDescent="0.25">
      <c r="N4" s="7" t="s">
        <v>6</v>
      </c>
      <c r="O4" t="s">
        <v>10</v>
      </c>
      <c r="Q4" s="8"/>
      <c r="V4" s="7" t="s">
        <v>7</v>
      </c>
      <c r="W4" s="2"/>
      <c r="AF4" s="7" t="s">
        <v>6</v>
      </c>
      <c r="AG4" t="s">
        <v>10</v>
      </c>
      <c r="AI4" s="8"/>
      <c r="AN4" s="7" t="s">
        <v>7</v>
      </c>
      <c r="AO4" s="9"/>
      <c r="AX4" s="7" t="s">
        <v>6</v>
      </c>
      <c r="AY4" t="s">
        <v>10</v>
      </c>
      <c r="BA4" s="8"/>
      <c r="BF4" s="7" t="s">
        <v>7</v>
      </c>
      <c r="BG4" s="9"/>
      <c r="BH4" s="7"/>
      <c r="BI4" s="7"/>
      <c r="BJ4" s="7"/>
      <c r="BK4" s="7"/>
    </row>
    <row r="5" spans="1:64" s="7" customFormat="1" x14ac:dyDescent="0.25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44</v>
      </c>
      <c r="I5" s="7" t="s">
        <v>40</v>
      </c>
      <c r="J5" s="7" t="s">
        <v>55</v>
      </c>
      <c r="K5" s="7" t="s">
        <v>65</v>
      </c>
      <c r="L5" s="7" t="s">
        <v>57</v>
      </c>
      <c r="M5" s="7" t="s">
        <v>21</v>
      </c>
      <c r="N5" s="7" t="s">
        <v>22</v>
      </c>
      <c r="O5" s="7" t="s">
        <v>63</v>
      </c>
      <c r="P5" s="7" t="s">
        <v>23</v>
      </c>
      <c r="Q5" s="8"/>
      <c r="R5" s="7" t="s">
        <v>24</v>
      </c>
      <c r="S5" s="7" t="s">
        <v>25</v>
      </c>
      <c r="T5" s="7" t="s">
        <v>10</v>
      </c>
      <c r="U5" s="7" t="s">
        <v>21</v>
      </c>
      <c r="V5" s="7" t="s">
        <v>27</v>
      </c>
      <c r="W5" s="9"/>
      <c r="X5" s="7" t="s">
        <v>13</v>
      </c>
      <c r="Y5" s="7" t="s">
        <v>14</v>
      </c>
      <c r="Z5" s="7" t="s">
        <v>44</v>
      </c>
      <c r="AA5" s="7" t="s">
        <v>40</v>
      </c>
      <c r="AB5" s="7" t="s">
        <v>55</v>
      </c>
      <c r="AC5" s="7" t="s">
        <v>65</v>
      </c>
      <c r="AD5" s="7" t="s">
        <v>57</v>
      </c>
      <c r="AE5" s="7" t="s">
        <v>21</v>
      </c>
      <c r="AF5" s="7" t="s">
        <v>22</v>
      </c>
      <c r="AG5" s="7" t="s">
        <v>63</v>
      </c>
      <c r="AH5" s="7" t="s">
        <v>23</v>
      </c>
      <c r="AI5" s="8"/>
      <c r="AJ5" s="7" t="s">
        <v>24</v>
      </c>
      <c r="AK5" s="7" t="s">
        <v>25</v>
      </c>
      <c r="AL5" s="7" t="s">
        <v>10</v>
      </c>
      <c r="AM5" s="7" t="s">
        <v>21</v>
      </c>
      <c r="AN5" s="7" t="s">
        <v>27</v>
      </c>
      <c r="AO5" s="9"/>
      <c r="AP5" s="7" t="s">
        <v>13</v>
      </c>
      <c r="AQ5" s="7" t="s">
        <v>14</v>
      </c>
      <c r="AR5" s="7" t="s">
        <v>44</v>
      </c>
      <c r="AS5" s="7" t="s">
        <v>40</v>
      </c>
      <c r="AT5" s="7" t="s">
        <v>55</v>
      </c>
      <c r="AU5" s="7" t="s">
        <v>65</v>
      </c>
      <c r="AV5" s="7" t="s">
        <v>57</v>
      </c>
      <c r="AW5" s="7" t="s">
        <v>21</v>
      </c>
      <c r="AX5" s="7" t="s">
        <v>22</v>
      </c>
      <c r="AY5" s="7" t="s">
        <v>63</v>
      </c>
      <c r="AZ5" s="7" t="s">
        <v>23</v>
      </c>
      <c r="BA5" s="8"/>
      <c r="BB5" s="7" t="s">
        <v>24</v>
      </c>
      <c r="BC5" s="7" t="s">
        <v>25</v>
      </c>
      <c r="BD5" s="7" t="s">
        <v>10</v>
      </c>
      <c r="BE5" s="7" t="s">
        <v>21</v>
      </c>
      <c r="BF5" s="7" t="s">
        <v>27</v>
      </c>
      <c r="BG5" s="9"/>
      <c r="BH5" s="7" t="s">
        <v>28</v>
      </c>
      <c r="BI5" s="7" t="s">
        <v>29</v>
      </c>
      <c r="BJ5" s="7" t="s">
        <v>30</v>
      </c>
      <c r="BK5" s="7" t="s">
        <v>31</v>
      </c>
      <c r="BL5" s="7" t="s">
        <v>32</v>
      </c>
    </row>
    <row r="6" spans="1:64" x14ac:dyDescent="0.25">
      <c r="Q6" s="1"/>
      <c r="W6" s="2"/>
      <c r="AI6" s="1"/>
      <c r="AO6" s="3"/>
      <c r="BA6" s="1"/>
      <c r="BG6" s="2"/>
    </row>
    <row r="7" spans="1:64" x14ac:dyDescent="0.25">
      <c r="A7">
        <v>82</v>
      </c>
      <c r="B7" t="s">
        <v>101</v>
      </c>
      <c r="C7" s="1"/>
      <c r="D7" s="1"/>
      <c r="F7" s="10">
        <v>6.5</v>
      </c>
      <c r="G7" s="10">
        <v>8</v>
      </c>
      <c r="H7" s="10">
        <v>7.8</v>
      </c>
      <c r="I7" s="10">
        <v>8.8000000000000007</v>
      </c>
      <c r="J7" s="10">
        <v>7.5</v>
      </c>
      <c r="K7" s="10">
        <v>6.5</v>
      </c>
      <c r="L7" s="10">
        <v>7.5</v>
      </c>
      <c r="M7" s="11">
        <f t="shared" ref="M7:M12" si="0">SUM(F7:L7)</f>
        <v>52.6</v>
      </c>
      <c r="N7" s="12"/>
      <c r="O7" s="12"/>
      <c r="P7" s="12"/>
      <c r="Q7" s="1"/>
      <c r="R7" s="13"/>
      <c r="S7" s="13"/>
      <c r="T7" s="13"/>
      <c r="U7" s="14"/>
      <c r="V7" s="14"/>
      <c r="W7" s="2"/>
      <c r="X7" s="10">
        <v>6</v>
      </c>
      <c r="Y7" s="10">
        <v>6.5</v>
      </c>
      <c r="Z7" s="10">
        <v>6.8</v>
      </c>
      <c r="AA7" s="10">
        <v>7.5</v>
      </c>
      <c r="AB7" s="10">
        <v>7.5</v>
      </c>
      <c r="AC7" s="10">
        <v>6</v>
      </c>
      <c r="AD7" s="10">
        <v>6</v>
      </c>
      <c r="AE7" s="11">
        <f t="shared" ref="AE7:AE12" si="1">SUM(X7:AD7)</f>
        <v>46.3</v>
      </c>
      <c r="AF7" s="12"/>
      <c r="AG7" s="12"/>
      <c r="AH7" s="12"/>
      <c r="AI7" s="1"/>
      <c r="AJ7" s="13"/>
      <c r="AK7" s="13"/>
      <c r="AL7" s="13"/>
      <c r="AM7" s="14"/>
      <c r="AN7" s="14"/>
      <c r="AO7" s="15"/>
      <c r="AP7" s="10">
        <v>5.5</v>
      </c>
      <c r="AQ7" s="10">
        <v>6.5</v>
      </c>
      <c r="AR7" s="10">
        <v>6.3</v>
      </c>
      <c r="AS7" s="10">
        <v>6.6</v>
      </c>
      <c r="AT7" s="10">
        <v>7</v>
      </c>
      <c r="AU7" s="10">
        <v>6.5</v>
      </c>
      <c r="AV7" s="10">
        <v>6</v>
      </c>
      <c r="AW7" s="11">
        <f t="shared" ref="AW7:AW12" si="2">SUM(AP7:AV7)</f>
        <v>44.4</v>
      </c>
      <c r="AX7" s="12"/>
      <c r="AY7" s="12"/>
      <c r="AZ7" s="12"/>
      <c r="BA7" s="1"/>
      <c r="BB7" s="13"/>
      <c r="BC7" s="13"/>
      <c r="BD7" s="13"/>
      <c r="BE7" s="14"/>
      <c r="BF7" s="14"/>
      <c r="BG7" s="16"/>
      <c r="BH7" s="14"/>
      <c r="BI7" s="14"/>
      <c r="BJ7" s="14"/>
      <c r="BK7" s="14"/>
      <c r="BL7" s="1"/>
    </row>
    <row r="8" spans="1:64" x14ac:dyDescent="0.25">
      <c r="A8">
        <v>98</v>
      </c>
      <c r="B8" t="s">
        <v>184</v>
      </c>
      <c r="C8" s="1"/>
      <c r="D8" s="1"/>
      <c r="F8" s="10">
        <v>6.2</v>
      </c>
      <c r="G8" s="10">
        <v>8</v>
      </c>
      <c r="H8" s="10">
        <v>7.5</v>
      </c>
      <c r="I8" s="10">
        <v>7.7</v>
      </c>
      <c r="J8" s="10">
        <v>7.5</v>
      </c>
      <c r="K8" s="10">
        <v>6.5</v>
      </c>
      <c r="L8" s="10">
        <v>7</v>
      </c>
      <c r="M8" s="11">
        <f t="shared" si="0"/>
        <v>50.4</v>
      </c>
      <c r="N8" s="12"/>
      <c r="O8" s="12"/>
      <c r="P8" s="12"/>
      <c r="Q8" s="1"/>
      <c r="R8" s="1"/>
      <c r="S8" s="1"/>
      <c r="T8" s="1"/>
      <c r="U8" s="1"/>
      <c r="V8" s="1"/>
      <c r="W8" s="2"/>
      <c r="X8" s="10">
        <v>6</v>
      </c>
      <c r="Y8" s="10">
        <v>7</v>
      </c>
      <c r="Z8" s="10">
        <v>5</v>
      </c>
      <c r="AA8" s="10">
        <v>6</v>
      </c>
      <c r="AB8" s="10">
        <v>7</v>
      </c>
      <c r="AC8" s="10">
        <v>6</v>
      </c>
      <c r="AD8" s="10">
        <v>7</v>
      </c>
      <c r="AE8" s="11">
        <f t="shared" si="1"/>
        <v>44</v>
      </c>
      <c r="AF8" s="12"/>
      <c r="AG8" s="12"/>
      <c r="AH8" s="12"/>
      <c r="AI8" s="1"/>
      <c r="AJ8" s="1"/>
      <c r="AK8" s="1"/>
      <c r="AL8" s="1"/>
      <c r="AM8" s="1"/>
      <c r="AN8" s="1"/>
      <c r="AO8" s="3"/>
      <c r="AP8" s="10">
        <v>5.5</v>
      </c>
      <c r="AQ8" s="10">
        <v>6.5</v>
      </c>
      <c r="AR8" s="10">
        <v>6.8</v>
      </c>
      <c r="AS8" s="10">
        <v>6.2</v>
      </c>
      <c r="AT8" s="10">
        <v>6.3</v>
      </c>
      <c r="AU8" s="10">
        <v>6.5</v>
      </c>
      <c r="AV8" s="10">
        <v>6.3</v>
      </c>
      <c r="AW8" s="11">
        <f t="shared" si="2"/>
        <v>44.099999999999994</v>
      </c>
      <c r="AX8" s="12"/>
      <c r="AY8" s="12"/>
      <c r="AZ8" s="12"/>
      <c r="BA8" s="1"/>
      <c r="BB8" s="1"/>
      <c r="BC8" s="1"/>
      <c r="BD8" s="1"/>
      <c r="BE8" s="1"/>
      <c r="BF8" s="1"/>
      <c r="BG8" s="2"/>
      <c r="BH8" s="1"/>
      <c r="BI8" s="1"/>
      <c r="BJ8" s="1"/>
      <c r="BK8" s="1"/>
      <c r="BL8" s="1"/>
    </row>
    <row r="9" spans="1:64" x14ac:dyDescent="0.25">
      <c r="A9">
        <v>127</v>
      </c>
      <c r="B9" t="s">
        <v>102</v>
      </c>
      <c r="C9" s="1"/>
      <c r="D9" s="1"/>
      <c r="F9" s="10">
        <v>4.5</v>
      </c>
      <c r="G9" s="10">
        <v>6.5</v>
      </c>
      <c r="H9" s="10">
        <v>6.2</v>
      </c>
      <c r="I9" s="10">
        <v>6.3</v>
      </c>
      <c r="J9" s="10">
        <v>5.5</v>
      </c>
      <c r="K9" s="10">
        <v>5.2</v>
      </c>
      <c r="L9" s="10">
        <v>5.3</v>
      </c>
      <c r="M9" s="11">
        <f t="shared" si="0"/>
        <v>39.5</v>
      </c>
      <c r="N9" s="12"/>
      <c r="O9" s="12"/>
      <c r="P9" s="12"/>
      <c r="Q9" s="1"/>
      <c r="R9" s="1"/>
      <c r="S9" s="1"/>
      <c r="T9" s="1"/>
      <c r="U9" s="1"/>
      <c r="V9" s="1"/>
      <c r="W9" s="2"/>
      <c r="X9" s="10">
        <v>5.6</v>
      </c>
      <c r="Y9" s="10">
        <v>6</v>
      </c>
      <c r="Z9" s="10">
        <v>5.5</v>
      </c>
      <c r="AA9" s="10">
        <v>6</v>
      </c>
      <c r="AB9" s="10">
        <v>6</v>
      </c>
      <c r="AC9" s="10">
        <v>5</v>
      </c>
      <c r="AD9" s="10">
        <v>5</v>
      </c>
      <c r="AE9" s="11">
        <f t="shared" si="1"/>
        <v>39.1</v>
      </c>
      <c r="AF9" s="12"/>
      <c r="AG9" s="12"/>
      <c r="AH9" s="12"/>
      <c r="AI9" s="1"/>
      <c r="AJ9" s="1"/>
      <c r="AK9" s="1"/>
      <c r="AL9" s="1"/>
      <c r="AM9" s="1"/>
      <c r="AN9" s="1"/>
      <c r="AO9" s="3"/>
      <c r="AP9" s="10">
        <v>5</v>
      </c>
      <c r="AQ9" s="10">
        <v>6</v>
      </c>
      <c r="AR9" s="10">
        <v>6</v>
      </c>
      <c r="AS9" s="10">
        <v>5.8</v>
      </c>
      <c r="AT9" s="10">
        <v>5.3</v>
      </c>
      <c r="AU9" s="10">
        <v>5.5</v>
      </c>
      <c r="AV9" s="10">
        <v>5</v>
      </c>
      <c r="AW9" s="11">
        <f t="shared" si="2"/>
        <v>38.6</v>
      </c>
      <c r="AX9" s="12"/>
      <c r="AY9" s="12"/>
      <c r="AZ9" s="12"/>
      <c r="BA9" s="1"/>
      <c r="BB9" s="1"/>
      <c r="BC9" s="1"/>
      <c r="BD9" s="1"/>
      <c r="BE9" s="1"/>
      <c r="BF9" s="1"/>
      <c r="BG9" s="2"/>
      <c r="BH9" s="1"/>
      <c r="BI9" s="1"/>
      <c r="BJ9" s="1"/>
      <c r="BK9" s="1"/>
      <c r="BL9" s="1"/>
    </row>
    <row r="10" spans="1:64" x14ac:dyDescent="0.25">
      <c r="A10">
        <v>129</v>
      </c>
      <c r="B10" t="s">
        <v>104</v>
      </c>
      <c r="C10" s="1"/>
      <c r="D10" s="1"/>
      <c r="F10" s="10">
        <v>7</v>
      </c>
      <c r="G10" s="10">
        <v>7</v>
      </c>
      <c r="H10" s="10">
        <v>6.3</v>
      </c>
      <c r="I10" s="10">
        <v>8</v>
      </c>
      <c r="J10" s="10">
        <v>7</v>
      </c>
      <c r="K10" s="10">
        <v>6.3</v>
      </c>
      <c r="L10" s="10">
        <v>6.7</v>
      </c>
      <c r="M10" s="11">
        <f t="shared" si="0"/>
        <v>48.3</v>
      </c>
      <c r="N10" s="12"/>
      <c r="O10" s="12"/>
      <c r="P10" s="12"/>
      <c r="Q10" s="1"/>
      <c r="R10" s="1"/>
      <c r="S10" s="1"/>
      <c r="T10" s="1"/>
      <c r="U10" s="1"/>
      <c r="V10" s="1"/>
      <c r="W10" s="2"/>
      <c r="X10" s="10">
        <v>6.8</v>
      </c>
      <c r="Y10" s="10">
        <v>6.5</v>
      </c>
      <c r="Z10" s="10">
        <v>5.8</v>
      </c>
      <c r="AA10" s="10">
        <v>6.5</v>
      </c>
      <c r="AB10" s="10">
        <v>7.5</v>
      </c>
      <c r="AC10" s="10">
        <v>6.5</v>
      </c>
      <c r="AD10" s="10">
        <v>6.2</v>
      </c>
      <c r="AE10" s="11">
        <f t="shared" si="1"/>
        <v>45.800000000000004</v>
      </c>
      <c r="AF10" s="12"/>
      <c r="AG10" s="12"/>
      <c r="AH10" s="12"/>
      <c r="AI10" s="1"/>
      <c r="AJ10" s="1"/>
      <c r="AK10" s="1"/>
      <c r="AL10" s="1"/>
      <c r="AM10" s="1"/>
      <c r="AN10" s="1"/>
      <c r="AO10" s="3"/>
      <c r="AP10" s="10">
        <v>6.3</v>
      </c>
      <c r="AQ10" s="10">
        <v>6.5</v>
      </c>
      <c r="AR10" s="10">
        <v>6.5</v>
      </c>
      <c r="AS10" s="10">
        <v>6.5</v>
      </c>
      <c r="AT10" s="10">
        <v>6.8</v>
      </c>
      <c r="AU10" s="10">
        <v>6.5</v>
      </c>
      <c r="AV10" s="10">
        <v>6</v>
      </c>
      <c r="AW10" s="11">
        <f t="shared" si="2"/>
        <v>45.1</v>
      </c>
      <c r="AX10" s="12"/>
      <c r="AY10" s="12"/>
      <c r="AZ10" s="12"/>
      <c r="BA10" s="1"/>
      <c r="BB10" s="1"/>
      <c r="BC10" s="1"/>
      <c r="BD10" s="1"/>
      <c r="BE10" s="1"/>
      <c r="BF10" s="1"/>
      <c r="BG10" s="2"/>
      <c r="BH10" s="1"/>
      <c r="BI10" s="1"/>
      <c r="BJ10" s="1"/>
      <c r="BK10" s="1"/>
      <c r="BL10" s="1"/>
    </row>
    <row r="11" spans="1:64" x14ac:dyDescent="0.25">
      <c r="A11">
        <v>130</v>
      </c>
      <c r="B11" t="s">
        <v>96</v>
      </c>
      <c r="C11" s="1"/>
      <c r="D11" s="1"/>
      <c r="F11" s="10">
        <v>6.7</v>
      </c>
      <c r="G11" s="10">
        <v>7.5</v>
      </c>
      <c r="H11" s="10">
        <v>5.2</v>
      </c>
      <c r="I11" s="10">
        <v>6</v>
      </c>
      <c r="J11" s="10">
        <v>6.5</v>
      </c>
      <c r="K11" s="10">
        <v>6</v>
      </c>
      <c r="L11" s="10">
        <v>6.7</v>
      </c>
      <c r="M11" s="11">
        <f t="shared" si="0"/>
        <v>44.6</v>
      </c>
      <c r="N11" s="12"/>
      <c r="O11" s="12"/>
      <c r="P11" s="12"/>
      <c r="Q11" s="1"/>
      <c r="R11" s="1"/>
      <c r="S11" s="1"/>
      <c r="T11" s="1"/>
      <c r="U11" s="1"/>
      <c r="V11" s="1"/>
      <c r="W11" s="2"/>
      <c r="X11" s="10">
        <v>6</v>
      </c>
      <c r="Y11" s="10">
        <v>6</v>
      </c>
      <c r="Z11" s="10">
        <v>5</v>
      </c>
      <c r="AA11" s="10">
        <v>0</v>
      </c>
      <c r="AB11" s="10">
        <v>6.5</v>
      </c>
      <c r="AC11" s="10">
        <v>6</v>
      </c>
      <c r="AD11" s="10">
        <v>5</v>
      </c>
      <c r="AE11" s="11">
        <f t="shared" si="1"/>
        <v>34.5</v>
      </c>
      <c r="AF11" s="12"/>
      <c r="AG11" s="12"/>
      <c r="AH11" s="12"/>
      <c r="AI11" s="1"/>
      <c r="AJ11" s="1"/>
      <c r="AK11" s="1"/>
      <c r="AL11" s="1"/>
      <c r="AM11" s="1"/>
      <c r="AN11" s="1"/>
      <c r="AO11" s="3"/>
      <c r="AP11" s="10">
        <v>6</v>
      </c>
      <c r="AQ11" s="10">
        <v>6.5</v>
      </c>
      <c r="AR11" s="10">
        <v>4.8</v>
      </c>
      <c r="AS11" s="10">
        <v>0</v>
      </c>
      <c r="AT11" s="10">
        <v>7</v>
      </c>
      <c r="AU11" s="10">
        <v>6.5</v>
      </c>
      <c r="AV11" s="10">
        <v>5.5</v>
      </c>
      <c r="AW11" s="11">
        <f t="shared" si="2"/>
        <v>36.299999999999997</v>
      </c>
      <c r="AX11" s="12"/>
      <c r="AY11" s="12"/>
      <c r="AZ11" s="12"/>
      <c r="BA11" s="1"/>
      <c r="BB11" s="1"/>
      <c r="BC11" s="1"/>
      <c r="BD11" s="1"/>
      <c r="BE11" s="1"/>
      <c r="BF11" s="1"/>
      <c r="BG11" s="2"/>
      <c r="BH11" s="1"/>
      <c r="BI11" s="1"/>
      <c r="BJ11" s="1"/>
      <c r="BK11" s="1"/>
      <c r="BL11" s="1"/>
    </row>
    <row r="12" spans="1:64" x14ac:dyDescent="0.25">
      <c r="A12">
        <v>132</v>
      </c>
      <c r="B12" t="s">
        <v>103</v>
      </c>
      <c r="C12" s="1"/>
      <c r="D12" s="1"/>
      <c r="F12" s="10">
        <v>1</v>
      </c>
      <c r="G12" s="10">
        <v>5.5</v>
      </c>
      <c r="H12" s="10">
        <v>4</v>
      </c>
      <c r="I12" s="10">
        <v>0</v>
      </c>
      <c r="J12" s="10">
        <v>2</v>
      </c>
      <c r="K12" s="10">
        <v>2.5</v>
      </c>
      <c r="L12" s="10">
        <v>3</v>
      </c>
      <c r="M12" s="11">
        <f t="shared" si="0"/>
        <v>18</v>
      </c>
      <c r="N12" s="12"/>
      <c r="O12" s="12"/>
      <c r="P12" s="12"/>
      <c r="Q12" s="1"/>
      <c r="R12" s="1"/>
      <c r="S12" s="1"/>
      <c r="T12" s="1"/>
      <c r="U12" s="1"/>
      <c r="V12" s="1"/>
      <c r="W12" s="2"/>
      <c r="X12" s="10">
        <v>4</v>
      </c>
      <c r="Y12" s="10">
        <v>4.5</v>
      </c>
      <c r="Z12" s="10">
        <v>4.5</v>
      </c>
      <c r="AA12" s="10">
        <v>0</v>
      </c>
      <c r="AB12" s="10">
        <v>4</v>
      </c>
      <c r="AC12" s="10">
        <v>3</v>
      </c>
      <c r="AD12" s="10">
        <v>3.5</v>
      </c>
      <c r="AE12" s="11">
        <f t="shared" si="1"/>
        <v>23.5</v>
      </c>
      <c r="AF12" s="12"/>
      <c r="AG12" s="12"/>
      <c r="AH12" s="12"/>
      <c r="AI12" s="1"/>
      <c r="AJ12" s="1"/>
      <c r="AK12" s="1"/>
      <c r="AL12" s="1"/>
      <c r="AM12" s="1"/>
      <c r="AN12" s="1"/>
      <c r="AO12" s="3"/>
      <c r="AP12" s="10">
        <v>4</v>
      </c>
      <c r="AQ12" s="10">
        <v>5</v>
      </c>
      <c r="AR12" s="10">
        <v>4.5</v>
      </c>
      <c r="AS12" s="10">
        <v>0</v>
      </c>
      <c r="AT12" s="10">
        <v>4</v>
      </c>
      <c r="AU12" s="10">
        <v>4</v>
      </c>
      <c r="AV12" s="10">
        <v>4</v>
      </c>
      <c r="AW12" s="11">
        <f t="shared" si="2"/>
        <v>25.5</v>
      </c>
      <c r="AX12" s="12"/>
      <c r="AY12" s="12"/>
      <c r="AZ12" s="12"/>
      <c r="BA12" s="1"/>
      <c r="BB12" s="1"/>
      <c r="BC12" s="1"/>
      <c r="BD12" s="1"/>
      <c r="BE12" s="1"/>
      <c r="BF12" s="1"/>
      <c r="BG12" s="2"/>
      <c r="BH12" s="1"/>
      <c r="BI12" s="1"/>
      <c r="BJ12" s="1"/>
      <c r="BK12" s="1"/>
      <c r="BL12" s="1"/>
    </row>
    <row r="13" spans="1:64" ht="15.6" x14ac:dyDescent="0.3">
      <c r="A13" s="40"/>
      <c r="B13" s="41"/>
      <c r="C13" t="s">
        <v>72</v>
      </c>
      <c r="D13" t="s">
        <v>86</v>
      </c>
      <c r="E13" s="20" t="s">
        <v>185</v>
      </c>
      <c r="F13" s="1"/>
      <c r="G13" s="1"/>
      <c r="H13" s="1"/>
      <c r="I13" s="1"/>
      <c r="J13" s="1" t="s">
        <v>33</v>
      </c>
      <c r="K13" s="1"/>
      <c r="L13" s="1"/>
      <c r="M13" s="18">
        <f>SUM(M7:M12)</f>
        <v>253.4</v>
      </c>
      <c r="N13" s="18">
        <f>(M13/6)/7</f>
        <v>6.0333333333333332</v>
      </c>
      <c r="O13" s="10">
        <v>6.8</v>
      </c>
      <c r="P13" s="18">
        <f>(N13*0.75)+(O13*0.25)</f>
        <v>6.2250000000000005</v>
      </c>
      <c r="Q13" s="1"/>
      <c r="R13" s="10"/>
      <c r="S13" s="10"/>
      <c r="T13" s="10"/>
      <c r="U13" s="18">
        <f>(R13*0.25)+(S13*0.5)+(T13*0.25)</f>
        <v>0</v>
      </c>
      <c r="V13" s="18">
        <f>(P13+U13)/2</f>
        <v>3.1125000000000003</v>
      </c>
      <c r="W13" s="2"/>
      <c r="X13" s="1"/>
      <c r="Y13" s="1"/>
      <c r="Z13" s="1"/>
      <c r="AA13" s="1"/>
      <c r="AB13" s="1" t="s">
        <v>33</v>
      </c>
      <c r="AC13" s="1"/>
      <c r="AD13" s="1"/>
      <c r="AE13" s="18">
        <f>SUM(AE7:AE12)</f>
        <v>233.20000000000002</v>
      </c>
      <c r="AF13" s="18">
        <f>(AE13/6)/7</f>
        <v>5.5523809523809522</v>
      </c>
      <c r="AG13" s="10">
        <v>5.3</v>
      </c>
      <c r="AH13" s="18">
        <f>(AF13*0.75)+(AG13*0.25)</f>
        <v>5.4892857142857148</v>
      </c>
      <c r="AI13" s="1"/>
      <c r="AJ13" s="10"/>
      <c r="AK13" s="10"/>
      <c r="AL13" s="10"/>
      <c r="AM13" s="18">
        <f>(AJ13*0.25)+(AK13*0.5)+(AL13*0.25)</f>
        <v>0</v>
      </c>
      <c r="AN13" s="18">
        <f>(AH13+AM13)/2</f>
        <v>2.7446428571428574</v>
      </c>
      <c r="AO13" s="3"/>
      <c r="AP13" s="1"/>
      <c r="AQ13" s="1"/>
      <c r="AR13" s="1"/>
      <c r="AS13" s="1"/>
      <c r="AT13" s="1" t="s">
        <v>33</v>
      </c>
      <c r="AU13" s="1"/>
      <c r="AV13" s="1"/>
      <c r="AW13" s="18">
        <f>SUM(AW7:AW12)</f>
        <v>234</v>
      </c>
      <c r="AX13" s="18">
        <f>(AW13/6)/7</f>
        <v>5.5714285714285712</v>
      </c>
      <c r="AY13" s="10">
        <v>6.5</v>
      </c>
      <c r="AZ13" s="18">
        <f>(AX13*0.75)+(AY13*0.25)</f>
        <v>5.8035714285714288</v>
      </c>
      <c r="BA13" s="1"/>
      <c r="BB13" s="10"/>
      <c r="BC13" s="10"/>
      <c r="BD13" s="10"/>
      <c r="BE13" s="18">
        <f>(BB13*0.25)+(BC13*0.5)+(BD13*0.25)</f>
        <v>0</v>
      </c>
      <c r="BF13" s="18">
        <f>(AZ13+BE13)/2</f>
        <v>2.9017857142857144</v>
      </c>
      <c r="BG13" s="16"/>
      <c r="BH13" s="18">
        <f>V13</f>
        <v>3.1125000000000003</v>
      </c>
      <c r="BI13" s="18">
        <f>AN13</f>
        <v>2.7446428571428574</v>
      </c>
      <c r="BJ13" s="18">
        <f>BF13</f>
        <v>2.9017857142857144</v>
      </c>
      <c r="BK13" s="18">
        <f>AVERAGE(BH13:BJ13)</f>
        <v>2.9196428571428577</v>
      </c>
      <c r="BL13" t="s">
        <v>265</v>
      </c>
    </row>
    <row r="14" spans="1:64" x14ac:dyDescent="0.25">
      <c r="A14">
        <v>147</v>
      </c>
      <c r="B14" t="s">
        <v>186</v>
      </c>
      <c r="C14" s="49"/>
      <c r="D14" s="49"/>
      <c r="F14" s="48">
        <v>5</v>
      </c>
      <c r="G14" s="48">
        <v>7</v>
      </c>
      <c r="H14" s="48">
        <v>6.8</v>
      </c>
      <c r="I14" s="48">
        <v>7</v>
      </c>
      <c r="J14" s="48">
        <v>6.5</v>
      </c>
      <c r="K14" s="48">
        <v>6</v>
      </c>
      <c r="L14" s="48">
        <v>6.5</v>
      </c>
      <c r="M14" s="18">
        <f t="shared" ref="M14:M19" si="3">SUM(F14:L14)</f>
        <v>44.8</v>
      </c>
      <c r="N14" s="49"/>
      <c r="O14" s="49"/>
      <c r="P14" s="49"/>
      <c r="Q14" s="49"/>
      <c r="R14" s="49"/>
      <c r="S14" s="49"/>
      <c r="T14" s="49"/>
      <c r="U14" s="49"/>
      <c r="V14" s="49"/>
      <c r="W14" s="51"/>
      <c r="X14" s="48">
        <v>5.2</v>
      </c>
      <c r="Y14" s="48">
        <v>6.5</v>
      </c>
      <c r="Z14" s="48">
        <v>5.6</v>
      </c>
      <c r="AA14" s="48">
        <v>8</v>
      </c>
      <c r="AB14" s="48">
        <v>6.2</v>
      </c>
      <c r="AC14" s="48">
        <v>5.5</v>
      </c>
      <c r="AD14" s="48">
        <v>6</v>
      </c>
      <c r="AE14" s="18">
        <f t="shared" ref="AE14:AE19" si="4">SUM(X14:AD14)</f>
        <v>43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51"/>
      <c r="AP14" s="48">
        <v>5</v>
      </c>
      <c r="AQ14" s="48">
        <v>6.5</v>
      </c>
      <c r="AR14" s="48">
        <v>6.5</v>
      </c>
      <c r="AS14" s="48">
        <v>8</v>
      </c>
      <c r="AT14" s="48">
        <v>6</v>
      </c>
      <c r="AU14" s="48">
        <v>5</v>
      </c>
      <c r="AV14" s="48">
        <v>5.8</v>
      </c>
      <c r="AW14" s="18">
        <f t="shared" ref="AW14:AW19" si="5">SUM(AP14:AV14)</f>
        <v>42.8</v>
      </c>
      <c r="AX14" s="49"/>
      <c r="AY14" s="49"/>
      <c r="AZ14" s="49"/>
      <c r="BA14" s="49"/>
      <c r="BB14" s="49"/>
      <c r="BC14" s="49"/>
      <c r="BD14" s="49"/>
      <c r="BE14" s="49"/>
      <c r="BF14" s="49"/>
      <c r="BG14" s="51"/>
      <c r="BH14" s="49"/>
      <c r="BI14" s="49"/>
      <c r="BJ14" s="49"/>
      <c r="BK14" s="49"/>
      <c r="BL14" s="49"/>
    </row>
    <row r="15" spans="1:64" x14ac:dyDescent="0.25">
      <c r="A15">
        <v>150</v>
      </c>
      <c r="B15" t="s">
        <v>146</v>
      </c>
      <c r="C15" s="49"/>
      <c r="D15" s="49"/>
      <c r="F15" s="48">
        <v>4.7</v>
      </c>
      <c r="G15" s="48">
        <v>6.7</v>
      </c>
      <c r="H15" s="48">
        <v>6</v>
      </c>
      <c r="I15" s="48">
        <v>6</v>
      </c>
      <c r="J15" s="48">
        <v>5.3</v>
      </c>
      <c r="K15" s="48">
        <v>5.3</v>
      </c>
      <c r="L15" s="48">
        <v>5.7</v>
      </c>
      <c r="M15" s="18">
        <f t="shared" si="3"/>
        <v>39.700000000000003</v>
      </c>
      <c r="N15" s="49"/>
      <c r="O15" s="49"/>
      <c r="P15" s="49"/>
      <c r="Q15" s="49"/>
      <c r="R15" s="49"/>
      <c r="S15" s="49"/>
      <c r="T15" s="49"/>
      <c r="U15" s="49"/>
      <c r="V15" s="49"/>
      <c r="W15" s="51"/>
      <c r="X15" s="48">
        <v>5</v>
      </c>
      <c r="Y15" s="48">
        <v>5.2</v>
      </c>
      <c r="Z15" s="48">
        <v>4.5</v>
      </c>
      <c r="AA15" s="48">
        <v>6.5</v>
      </c>
      <c r="AB15" s="48">
        <v>5.5</v>
      </c>
      <c r="AC15" s="48">
        <v>5.5</v>
      </c>
      <c r="AD15" s="48">
        <v>5</v>
      </c>
      <c r="AE15" s="18">
        <f t="shared" si="4"/>
        <v>37.200000000000003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51"/>
      <c r="AP15" s="48">
        <v>5</v>
      </c>
      <c r="AQ15" s="48">
        <v>6</v>
      </c>
      <c r="AR15" s="48">
        <v>5.8</v>
      </c>
      <c r="AS15" s="48">
        <v>6</v>
      </c>
      <c r="AT15" s="48">
        <v>5</v>
      </c>
      <c r="AU15" s="48">
        <v>5.5</v>
      </c>
      <c r="AV15" s="48">
        <v>5</v>
      </c>
      <c r="AW15" s="18">
        <f t="shared" si="5"/>
        <v>38.299999999999997</v>
      </c>
      <c r="AX15" s="49"/>
      <c r="AY15" s="49"/>
      <c r="AZ15" s="49"/>
      <c r="BA15" s="49"/>
      <c r="BB15" s="49"/>
      <c r="BC15" s="49"/>
      <c r="BD15" s="49"/>
      <c r="BE15" s="49"/>
      <c r="BF15" s="49"/>
      <c r="BG15" s="51"/>
      <c r="BH15" s="49"/>
      <c r="BI15" s="49"/>
      <c r="BJ15" s="49"/>
      <c r="BK15" s="49"/>
      <c r="BL15" s="49"/>
    </row>
    <row r="16" spans="1:64" x14ac:dyDescent="0.25">
      <c r="A16">
        <v>151</v>
      </c>
      <c r="B16" t="s">
        <v>100</v>
      </c>
      <c r="C16" s="49"/>
      <c r="D16" s="49"/>
      <c r="F16" s="48">
        <v>5.7</v>
      </c>
      <c r="G16" s="48">
        <v>6.8</v>
      </c>
      <c r="H16" s="48">
        <v>6.7</v>
      </c>
      <c r="I16" s="48">
        <v>7</v>
      </c>
      <c r="J16" s="48">
        <v>6.7</v>
      </c>
      <c r="K16" s="48">
        <v>5.7</v>
      </c>
      <c r="L16" s="48">
        <v>6.2</v>
      </c>
      <c r="M16" s="18">
        <f t="shared" si="3"/>
        <v>44.800000000000004</v>
      </c>
      <c r="N16" s="49"/>
      <c r="O16" s="49"/>
      <c r="P16" s="49"/>
      <c r="Q16" s="49"/>
      <c r="R16" s="49"/>
      <c r="S16" s="49"/>
      <c r="T16" s="49"/>
      <c r="U16" s="49"/>
      <c r="V16" s="49"/>
      <c r="W16" s="51"/>
      <c r="X16" s="48">
        <v>5.5</v>
      </c>
      <c r="Y16" s="48">
        <v>6</v>
      </c>
      <c r="Z16" s="48">
        <v>5.5</v>
      </c>
      <c r="AA16" s="48">
        <v>7</v>
      </c>
      <c r="AB16" s="48">
        <v>6</v>
      </c>
      <c r="AC16" s="48">
        <v>5</v>
      </c>
      <c r="AD16" s="48">
        <v>7</v>
      </c>
      <c r="AE16" s="18">
        <f t="shared" si="4"/>
        <v>42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51"/>
      <c r="AP16" s="48">
        <v>5.3</v>
      </c>
      <c r="AQ16" s="48">
        <v>6.5</v>
      </c>
      <c r="AR16" s="48">
        <v>6.3</v>
      </c>
      <c r="AS16" s="48">
        <v>7</v>
      </c>
      <c r="AT16" s="48">
        <v>5.8</v>
      </c>
      <c r="AU16" s="48">
        <v>4.8</v>
      </c>
      <c r="AV16" s="48">
        <v>6</v>
      </c>
      <c r="AW16" s="18">
        <f t="shared" si="5"/>
        <v>41.7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51"/>
      <c r="BH16" s="49"/>
      <c r="BI16" s="49"/>
      <c r="BJ16" s="49"/>
      <c r="BK16" s="49"/>
      <c r="BL16" s="49"/>
    </row>
    <row r="17" spans="1:64" x14ac:dyDescent="0.25">
      <c r="A17">
        <v>154</v>
      </c>
      <c r="B17" t="s">
        <v>210</v>
      </c>
      <c r="C17" s="49"/>
      <c r="D17" s="49"/>
      <c r="F17" s="48">
        <v>4.5</v>
      </c>
      <c r="G17" s="48">
        <v>6.5</v>
      </c>
      <c r="H17" s="48">
        <v>6</v>
      </c>
      <c r="I17" s="48">
        <v>6</v>
      </c>
      <c r="J17" s="48">
        <v>5.7</v>
      </c>
      <c r="K17" s="48">
        <v>5.5</v>
      </c>
      <c r="L17" s="48">
        <v>5.5</v>
      </c>
      <c r="M17" s="18">
        <f t="shared" si="3"/>
        <v>39.700000000000003</v>
      </c>
      <c r="N17" s="49"/>
      <c r="O17" s="49"/>
      <c r="P17" s="49"/>
      <c r="Q17" s="49"/>
      <c r="R17" s="49"/>
      <c r="S17" s="49"/>
      <c r="T17" s="49"/>
      <c r="U17" s="49"/>
      <c r="V17" s="49"/>
      <c r="W17" s="51"/>
      <c r="X17" s="48">
        <v>4</v>
      </c>
      <c r="Y17" s="48">
        <v>4.5</v>
      </c>
      <c r="Z17" s="48">
        <v>4.5</v>
      </c>
      <c r="AA17" s="48">
        <v>5</v>
      </c>
      <c r="AB17" s="48">
        <v>4.5</v>
      </c>
      <c r="AC17" s="48">
        <v>4</v>
      </c>
      <c r="AD17" s="48">
        <v>4.2</v>
      </c>
      <c r="AE17" s="18">
        <f t="shared" si="4"/>
        <v>30.7</v>
      </c>
      <c r="AF17" s="49"/>
      <c r="AG17" s="49"/>
      <c r="AH17" s="49"/>
      <c r="AI17" s="49"/>
      <c r="AJ17" s="49"/>
      <c r="AK17" s="49"/>
      <c r="AL17" s="49"/>
      <c r="AM17" s="49"/>
      <c r="AN17" s="49"/>
      <c r="AO17" s="51"/>
      <c r="AP17" s="48">
        <v>4.3</v>
      </c>
      <c r="AQ17" s="48">
        <v>6</v>
      </c>
      <c r="AR17" s="48">
        <v>5.5</v>
      </c>
      <c r="AS17" s="48">
        <v>5.3</v>
      </c>
      <c r="AT17" s="48">
        <v>4.8</v>
      </c>
      <c r="AU17" s="48">
        <v>4.8</v>
      </c>
      <c r="AV17" s="48">
        <v>4.5</v>
      </c>
      <c r="AW17" s="18">
        <f t="shared" si="5"/>
        <v>35.200000000000003</v>
      </c>
      <c r="AX17" s="49"/>
      <c r="AY17" s="49"/>
      <c r="AZ17" s="49"/>
      <c r="BA17" s="49"/>
      <c r="BB17" s="49"/>
      <c r="BC17" s="49"/>
      <c r="BD17" s="49"/>
      <c r="BE17" s="49"/>
      <c r="BF17" s="49"/>
      <c r="BG17" s="51"/>
      <c r="BH17" s="49"/>
      <c r="BI17" s="49"/>
      <c r="BJ17" s="49"/>
      <c r="BK17" s="49"/>
      <c r="BL17" s="49"/>
    </row>
    <row r="18" spans="1:64" x14ac:dyDescent="0.25">
      <c r="A18">
        <v>156</v>
      </c>
      <c r="B18" s="50" t="s">
        <v>134</v>
      </c>
      <c r="C18" s="49"/>
      <c r="D18" s="49"/>
      <c r="F18" s="48">
        <v>6.2</v>
      </c>
      <c r="G18" s="48">
        <v>7.2</v>
      </c>
      <c r="H18" s="48">
        <v>7</v>
      </c>
      <c r="I18" s="48">
        <v>8</v>
      </c>
      <c r="J18" s="48">
        <v>7.7</v>
      </c>
      <c r="K18" s="48">
        <v>6.7</v>
      </c>
      <c r="L18" s="48">
        <v>6.8</v>
      </c>
      <c r="M18" s="18">
        <f t="shared" si="3"/>
        <v>49.6</v>
      </c>
      <c r="N18" s="49"/>
      <c r="O18" s="49"/>
      <c r="P18" s="49"/>
      <c r="Q18" s="49"/>
      <c r="R18" s="49"/>
      <c r="S18" s="49"/>
      <c r="T18" s="49"/>
      <c r="U18" s="49"/>
      <c r="V18" s="49"/>
      <c r="W18" s="51"/>
      <c r="X18" s="48">
        <v>5.6</v>
      </c>
      <c r="Y18" s="48">
        <v>7</v>
      </c>
      <c r="Z18" s="48">
        <v>6</v>
      </c>
      <c r="AA18" s="48">
        <v>8.5</v>
      </c>
      <c r="AB18" s="48">
        <v>7</v>
      </c>
      <c r="AC18" s="48">
        <v>6</v>
      </c>
      <c r="AD18" s="48">
        <v>7</v>
      </c>
      <c r="AE18" s="18">
        <f t="shared" si="4"/>
        <v>47.1</v>
      </c>
      <c r="AF18" s="49"/>
      <c r="AG18" s="49"/>
      <c r="AH18" s="49"/>
      <c r="AI18" s="49"/>
      <c r="AJ18" s="49"/>
      <c r="AK18" s="49"/>
      <c r="AL18" s="49"/>
      <c r="AM18" s="49"/>
      <c r="AN18" s="49"/>
      <c r="AO18" s="51"/>
      <c r="AP18" s="48">
        <v>5</v>
      </c>
      <c r="AQ18" s="48">
        <v>6.8</v>
      </c>
      <c r="AR18" s="48">
        <v>6.2</v>
      </c>
      <c r="AS18" s="48">
        <v>6.8</v>
      </c>
      <c r="AT18" s="48">
        <v>6.5</v>
      </c>
      <c r="AU18" s="48">
        <v>6.5</v>
      </c>
      <c r="AV18" s="48">
        <v>6</v>
      </c>
      <c r="AW18" s="18">
        <f t="shared" si="5"/>
        <v>43.8</v>
      </c>
      <c r="AX18" s="49"/>
      <c r="AY18" s="49"/>
      <c r="AZ18" s="49"/>
      <c r="BA18" s="49"/>
      <c r="BB18" s="49"/>
      <c r="BC18" s="49"/>
      <c r="BD18" s="49"/>
      <c r="BE18" s="49"/>
      <c r="BF18" s="49"/>
      <c r="BG18" s="51"/>
      <c r="BH18" s="49"/>
      <c r="BI18" s="49"/>
      <c r="BJ18" s="49"/>
      <c r="BK18" s="49"/>
      <c r="BL18" s="49"/>
    </row>
    <row r="19" spans="1:64" x14ac:dyDescent="0.25">
      <c r="A19">
        <v>157</v>
      </c>
      <c r="B19" t="s">
        <v>165</v>
      </c>
      <c r="C19" s="49"/>
      <c r="D19" s="49"/>
      <c r="F19" s="48">
        <v>5.5</v>
      </c>
      <c r="G19" s="48">
        <v>6</v>
      </c>
      <c r="H19" s="48">
        <v>5.7</v>
      </c>
      <c r="I19" s="48">
        <v>7</v>
      </c>
      <c r="J19" s="48">
        <v>6.5</v>
      </c>
      <c r="K19" s="48">
        <v>6</v>
      </c>
      <c r="L19" s="48">
        <v>6.2</v>
      </c>
      <c r="M19" s="18">
        <f t="shared" si="3"/>
        <v>42.900000000000006</v>
      </c>
      <c r="N19" s="49"/>
      <c r="O19" s="49"/>
      <c r="P19" s="49"/>
      <c r="Q19" s="49"/>
      <c r="R19" s="49"/>
      <c r="S19" s="49"/>
      <c r="T19" s="49"/>
      <c r="U19" s="49"/>
      <c r="V19" s="49"/>
      <c r="W19" s="51"/>
      <c r="X19" s="48">
        <v>6</v>
      </c>
      <c r="Y19" s="48">
        <v>5.5</v>
      </c>
      <c r="Z19" s="48">
        <v>5</v>
      </c>
      <c r="AA19" s="48">
        <v>6.8</v>
      </c>
      <c r="AB19" s="48">
        <v>7</v>
      </c>
      <c r="AC19" s="48">
        <v>5.5</v>
      </c>
      <c r="AD19" s="48">
        <v>5.8</v>
      </c>
      <c r="AE19" s="18">
        <f t="shared" si="4"/>
        <v>41.599999999999994</v>
      </c>
      <c r="AF19" s="49"/>
      <c r="AG19" s="49"/>
      <c r="AH19" s="49"/>
      <c r="AI19" s="49"/>
      <c r="AJ19" s="49"/>
      <c r="AK19" s="49"/>
      <c r="AL19" s="49"/>
      <c r="AM19" s="49"/>
      <c r="AN19" s="49"/>
      <c r="AO19" s="51"/>
      <c r="AP19" s="48">
        <v>5.5</v>
      </c>
      <c r="AQ19" s="48">
        <v>6</v>
      </c>
      <c r="AR19" s="48">
        <v>6</v>
      </c>
      <c r="AS19" s="48">
        <v>6</v>
      </c>
      <c r="AT19" s="48">
        <v>6.5</v>
      </c>
      <c r="AU19" s="48">
        <v>6.5</v>
      </c>
      <c r="AV19" s="48">
        <v>6.5</v>
      </c>
      <c r="AW19" s="18">
        <f t="shared" si="5"/>
        <v>43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51"/>
      <c r="BH19" s="49"/>
      <c r="BI19" s="49"/>
      <c r="BJ19" s="49"/>
      <c r="BK19" s="49"/>
      <c r="BL19" s="49"/>
    </row>
    <row r="20" spans="1:64" x14ac:dyDescent="0.25">
      <c r="A20">
        <v>81</v>
      </c>
      <c r="B20" t="s">
        <v>257</v>
      </c>
      <c r="C20" t="s">
        <v>140</v>
      </c>
      <c r="D20" t="s">
        <v>142</v>
      </c>
      <c r="E20" t="s">
        <v>188</v>
      </c>
      <c r="F20" s="49"/>
      <c r="G20" s="49"/>
      <c r="H20" s="49"/>
      <c r="I20" s="49"/>
      <c r="J20" s="49" t="s">
        <v>33</v>
      </c>
      <c r="K20" s="49"/>
      <c r="L20" s="49"/>
      <c r="M20" s="18">
        <f>SUM(M14:M19)</f>
        <v>261.5</v>
      </c>
      <c r="N20" s="18">
        <f>(M20/6)/7</f>
        <v>6.2261904761904763</v>
      </c>
      <c r="O20" s="54">
        <v>6.8</v>
      </c>
      <c r="P20" s="18">
        <f>(N20*0.75)+(O20*0.25)</f>
        <v>6.3696428571428578</v>
      </c>
      <c r="Q20" s="37"/>
      <c r="R20" s="54">
        <v>6</v>
      </c>
      <c r="S20" s="54">
        <v>6</v>
      </c>
      <c r="T20" s="54">
        <v>5.7</v>
      </c>
      <c r="U20" s="18">
        <f>(R20*0.25)+(S20*0.5)+(T20*0.25)</f>
        <v>5.9249999999999998</v>
      </c>
      <c r="V20" s="18">
        <f>(P20+U20)/2</f>
        <v>6.1473214285714288</v>
      </c>
      <c r="W20" s="51"/>
      <c r="X20" s="49"/>
      <c r="Y20" s="49"/>
      <c r="Z20" s="49"/>
      <c r="AA20" s="49"/>
      <c r="AB20" s="49" t="s">
        <v>33</v>
      </c>
      <c r="AC20" s="49"/>
      <c r="AD20" s="49"/>
      <c r="AE20" s="18">
        <f>SUM(AE14:AE19)</f>
        <v>241.6</v>
      </c>
      <c r="AF20" s="18">
        <f>(AE20/6)/7</f>
        <v>5.7523809523809524</v>
      </c>
      <c r="AG20" s="54">
        <v>7.2</v>
      </c>
      <c r="AH20" s="18">
        <f>(AF20*0.75)+(AG20*0.25)</f>
        <v>6.1142857142857139</v>
      </c>
      <c r="AI20" s="37"/>
      <c r="AJ20" s="54">
        <v>6.2</v>
      </c>
      <c r="AK20" s="54">
        <v>7.3</v>
      </c>
      <c r="AL20" s="54">
        <v>6.5</v>
      </c>
      <c r="AM20" s="18">
        <f>(AJ20*0.25)+(AK20*0.5)+(AL20*0.25)</f>
        <v>6.8250000000000002</v>
      </c>
      <c r="AN20" s="18">
        <f>(AH20+AM20)/2</f>
        <v>6.4696428571428566</v>
      </c>
      <c r="AO20" s="51"/>
      <c r="AP20" s="49"/>
      <c r="AQ20" s="49"/>
      <c r="AR20" s="49"/>
      <c r="AS20" s="49"/>
      <c r="AT20" s="49" t="s">
        <v>33</v>
      </c>
      <c r="AU20" s="49"/>
      <c r="AV20" s="49"/>
      <c r="AW20" s="18">
        <f>SUM(AW14:AW19)</f>
        <v>244.8</v>
      </c>
      <c r="AX20" s="18">
        <f>(AW20/6)/7</f>
        <v>5.8285714285714292</v>
      </c>
      <c r="AY20" s="54">
        <v>7</v>
      </c>
      <c r="AZ20" s="18">
        <f>(AX20*0.75)+(AY20*0.25)</f>
        <v>6.1214285714285719</v>
      </c>
      <c r="BA20" s="49"/>
      <c r="BB20" s="48">
        <v>5.3</v>
      </c>
      <c r="BC20" s="48">
        <v>7</v>
      </c>
      <c r="BD20" s="48">
        <v>5.9</v>
      </c>
      <c r="BE20" s="18">
        <f>(BB20*0.25)+(BC20*0.5)+(BD20*0.25)</f>
        <v>6.3000000000000007</v>
      </c>
      <c r="BF20" s="18">
        <f>(AZ20+BE20)/2</f>
        <v>6.2107142857142863</v>
      </c>
      <c r="BG20" s="52"/>
      <c r="BH20" s="18">
        <f>V20</f>
        <v>6.1473214285714288</v>
      </c>
      <c r="BI20" s="18">
        <f>AN20</f>
        <v>6.4696428571428566</v>
      </c>
      <c r="BJ20" s="18">
        <f>BF20</f>
        <v>6.2107142857142863</v>
      </c>
      <c r="BK20" s="18">
        <f>AVERAGE(BH20:BJ20)</f>
        <v>6.2758928571428569</v>
      </c>
      <c r="BL20" s="67">
        <v>1</v>
      </c>
    </row>
    <row r="21" spans="1:64" x14ac:dyDescent="0.25">
      <c r="A21">
        <v>108</v>
      </c>
      <c r="B21" t="s">
        <v>187</v>
      </c>
    </row>
  </sheetData>
  <mergeCells count="10">
    <mergeCell ref="BB3:BE3"/>
    <mergeCell ref="BH3:BK3"/>
    <mergeCell ref="H1:L1"/>
    <mergeCell ref="Z1:AD1"/>
    <mergeCell ref="AR1:AV1"/>
    <mergeCell ref="F3:P3"/>
    <mergeCell ref="R3:U3"/>
    <mergeCell ref="X3:AH3"/>
    <mergeCell ref="AJ3:AM3"/>
    <mergeCell ref="AP3:AZ3"/>
  </mergeCells>
  <pageMargins left="0.75" right="0.75" top="1" bottom="1" header="0.5" footer="0.5"/>
  <pageSetup paperSize="9" orientation="landscape" horizontalDpi="4294967293" verticalDpi="300" r:id="rId1"/>
  <headerFooter alignWithMargins="0"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"/>
  <sheetViews>
    <sheetView topLeftCell="B1" workbookViewId="0">
      <selection activeCell="H48" sqref="H48"/>
    </sheetView>
  </sheetViews>
  <sheetFormatPr defaultRowHeight="13.2" x14ac:dyDescent="0.25"/>
  <cols>
    <col min="2" max="2" width="19.33203125" bestFit="1" customWidth="1"/>
    <col min="3" max="3" width="13" customWidth="1"/>
    <col min="4" max="4" width="11.33203125" customWidth="1"/>
    <col min="5" max="5" width="12.33203125" customWidth="1"/>
    <col min="6" max="6" width="7.109375" customWidth="1"/>
    <col min="7" max="7" width="6.44140625" customWidth="1"/>
    <col min="60" max="64" width="5.6640625" customWidth="1"/>
  </cols>
  <sheetData>
    <row r="1" spans="1:64" x14ac:dyDescent="0.25">
      <c r="A1" t="s">
        <v>132</v>
      </c>
      <c r="D1" t="s">
        <v>0</v>
      </c>
      <c r="E1" t="s">
        <v>129</v>
      </c>
      <c r="F1" t="s">
        <v>0</v>
      </c>
      <c r="H1" t="str">
        <f>E1</f>
        <v>Robyn Bruderer</v>
      </c>
      <c r="X1" t="s">
        <v>1</v>
      </c>
      <c r="Z1" t="str">
        <f>E2</f>
        <v>Nina Fritzell</v>
      </c>
      <c r="AP1" t="s">
        <v>2</v>
      </c>
      <c r="AR1" t="str">
        <f>E3</f>
        <v>Krystle Lander</v>
      </c>
      <c r="BL1">
        <f ca="1">NOW()</f>
        <v>42607.573470833333</v>
      </c>
    </row>
    <row r="2" spans="1:64" x14ac:dyDescent="0.25">
      <c r="A2" t="s">
        <v>132</v>
      </c>
      <c r="D2" t="s">
        <v>1</v>
      </c>
      <c r="E2" t="s">
        <v>236</v>
      </c>
      <c r="BL2">
        <f ca="1">NOW()</f>
        <v>42607.573470833333</v>
      </c>
    </row>
    <row r="3" spans="1:64" x14ac:dyDescent="0.25">
      <c r="A3" s="23" t="s">
        <v>214</v>
      </c>
      <c r="C3" t="s">
        <v>273</v>
      </c>
      <c r="D3" t="s">
        <v>2</v>
      </c>
      <c r="E3" t="s">
        <v>130</v>
      </c>
      <c r="F3" t="s">
        <v>3</v>
      </c>
      <c r="R3" t="s">
        <v>4</v>
      </c>
      <c r="X3" t="s">
        <v>3</v>
      </c>
      <c r="AJ3" t="s">
        <v>4</v>
      </c>
      <c r="AP3" t="s">
        <v>3</v>
      </c>
      <c r="BB3" t="s">
        <v>4</v>
      </c>
      <c r="BH3" t="s">
        <v>5</v>
      </c>
    </row>
    <row r="4" spans="1:64" x14ac:dyDescent="0.25">
      <c r="N4" t="s">
        <v>6</v>
      </c>
      <c r="O4" t="s">
        <v>10</v>
      </c>
      <c r="V4" t="s">
        <v>7</v>
      </c>
      <c r="AF4" t="s">
        <v>6</v>
      </c>
      <c r="AG4" t="s">
        <v>10</v>
      </c>
      <c r="AN4" t="s">
        <v>7</v>
      </c>
      <c r="AX4" t="s">
        <v>6</v>
      </c>
      <c r="AY4" t="s">
        <v>10</v>
      </c>
      <c r="BF4" t="s">
        <v>7</v>
      </c>
    </row>
    <row r="5" spans="1:64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14</v>
      </c>
      <c r="H5" t="s">
        <v>44</v>
      </c>
      <c r="I5" t="s">
        <v>40</v>
      </c>
      <c r="J5" t="s">
        <v>55</v>
      </c>
      <c r="K5" t="s">
        <v>65</v>
      </c>
      <c r="L5" t="s">
        <v>57</v>
      </c>
      <c r="M5" t="s">
        <v>21</v>
      </c>
      <c r="N5" t="s">
        <v>22</v>
      </c>
      <c r="O5" t="s">
        <v>63</v>
      </c>
      <c r="P5" t="s">
        <v>23</v>
      </c>
      <c r="R5" t="s">
        <v>24</v>
      </c>
      <c r="S5" t="s">
        <v>25</v>
      </c>
      <c r="T5" t="s">
        <v>10</v>
      </c>
      <c r="U5" t="s">
        <v>21</v>
      </c>
      <c r="V5" t="s">
        <v>27</v>
      </c>
      <c r="X5" t="s">
        <v>13</v>
      </c>
      <c r="Y5" t="s">
        <v>14</v>
      </c>
      <c r="Z5" t="s">
        <v>44</v>
      </c>
      <c r="AA5" t="s">
        <v>40</v>
      </c>
      <c r="AB5" t="s">
        <v>55</v>
      </c>
      <c r="AC5" t="s">
        <v>65</v>
      </c>
      <c r="AD5" t="s">
        <v>57</v>
      </c>
      <c r="AE5" t="s">
        <v>21</v>
      </c>
      <c r="AF5" t="s">
        <v>22</v>
      </c>
      <c r="AG5" t="s">
        <v>63</v>
      </c>
      <c r="AH5" t="s">
        <v>23</v>
      </c>
      <c r="AJ5" t="s">
        <v>24</v>
      </c>
      <c r="AK5" t="s">
        <v>25</v>
      </c>
      <c r="AL5" t="s">
        <v>10</v>
      </c>
      <c r="AM5" t="s">
        <v>21</v>
      </c>
      <c r="AN5" t="s">
        <v>27</v>
      </c>
      <c r="AP5" t="s">
        <v>13</v>
      </c>
      <c r="AQ5" t="s">
        <v>14</v>
      </c>
      <c r="AR5" t="s">
        <v>44</v>
      </c>
      <c r="AS5" t="s">
        <v>40</v>
      </c>
      <c r="AT5" t="s">
        <v>55</v>
      </c>
      <c r="AU5" t="s">
        <v>65</v>
      </c>
      <c r="AV5" t="s">
        <v>57</v>
      </c>
      <c r="AW5" t="s">
        <v>21</v>
      </c>
      <c r="AX5" t="s">
        <v>22</v>
      </c>
      <c r="AY5" t="s">
        <v>63</v>
      </c>
      <c r="AZ5" t="s">
        <v>23</v>
      </c>
      <c r="BB5" t="s">
        <v>24</v>
      </c>
      <c r="BC5" t="s">
        <v>25</v>
      </c>
      <c r="BD5" t="s">
        <v>10</v>
      </c>
      <c r="BE5" t="s">
        <v>21</v>
      </c>
      <c r="BF5" t="s">
        <v>27</v>
      </c>
      <c r="BH5" t="s">
        <v>28</v>
      </c>
      <c r="BI5" t="s">
        <v>29</v>
      </c>
      <c r="BJ5" t="s">
        <v>30</v>
      </c>
      <c r="BK5" t="s">
        <v>31</v>
      </c>
      <c r="BL5" t="s">
        <v>32</v>
      </c>
    </row>
    <row r="6" spans="1:64" x14ac:dyDescent="0.25">
      <c r="W6" s="51"/>
      <c r="X6" s="20"/>
      <c r="Y6" s="20"/>
      <c r="Z6" s="20"/>
      <c r="AA6" s="20"/>
      <c r="AB6" s="20"/>
      <c r="AC6" s="20"/>
      <c r="AD6" s="20"/>
      <c r="AI6" s="51"/>
      <c r="AO6" s="51"/>
      <c r="BA6" s="51"/>
      <c r="BG6" s="51"/>
    </row>
    <row r="7" spans="1:64" x14ac:dyDescent="0.25">
      <c r="A7">
        <v>86</v>
      </c>
      <c r="B7" t="s">
        <v>109</v>
      </c>
      <c r="C7" s="49"/>
      <c r="D7" s="49"/>
      <c r="E7" t="s">
        <v>91</v>
      </c>
      <c r="F7" s="48">
        <v>5.5</v>
      </c>
      <c r="G7" s="48">
        <v>6.8</v>
      </c>
      <c r="H7" s="48">
        <v>5</v>
      </c>
      <c r="I7" s="48">
        <v>3</v>
      </c>
      <c r="J7" s="48">
        <v>5.3</v>
      </c>
      <c r="K7" s="48">
        <v>5.5</v>
      </c>
      <c r="L7" s="48">
        <v>5</v>
      </c>
      <c r="M7" s="21">
        <f t="shared" ref="M7:M12" si="0">SUM(F7:L7)</f>
        <v>36.1</v>
      </c>
      <c r="N7" s="49"/>
      <c r="O7" s="49"/>
      <c r="P7" s="49"/>
      <c r="Q7" s="51"/>
      <c r="R7" s="49"/>
      <c r="S7" s="49"/>
      <c r="T7" s="49"/>
      <c r="U7" s="49"/>
      <c r="V7" s="49"/>
      <c r="W7" s="51"/>
      <c r="X7" s="48">
        <v>5</v>
      </c>
      <c r="Y7" s="48">
        <v>5.8</v>
      </c>
      <c r="Z7" s="48">
        <v>2.5</v>
      </c>
      <c r="AA7" s="48">
        <v>4</v>
      </c>
      <c r="AB7" s="48">
        <v>0</v>
      </c>
      <c r="AC7" s="48">
        <v>5.6</v>
      </c>
      <c r="AD7" s="48">
        <v>5</v>
      </c>
      <c r="AE7" s="21">
        <f t="shared" ref="AE7:AE12" si="1">SUM(X7:AD7)</f>
        <v>27.9</v>
      </c>
      <c r="AF7" s="49"/>
      <c r="AG7" s="49"/>
      <c r="AH7" s="49"/>
      <c r="AI7" s="51"/>
      <c r="AJ7" s="49"/>
      <c r="AK7" s="49"/>
      <c r="AL7" s="49"/>
      <c r="AM7" s="49"/>
      <c r="AN7" s="49"/>
      <c r="AO7" s="51"/>
      <c r="AP7" s="48">
        <v>5</v>
      </c>
      <c r="AQ7" s="48">
        <v>6</v>
      </c>
      <c r="AR7" s="48">
        <v>4.7</v>
      </c>
      <c r="AS7" s="48">
        <v>3</v>
      </c>
      <c r="AT7" s="48">
        <v>5</v>
      </c>
      <c r="AU7" s="48">
        <v>6</v>
      </c>
      <c r="AV7" s="48">
        <v>0</v>
      </c>
      <c r="AW7" s="21">
        <f t="shared" ref="AW7:AW12" si="2">SUM(AP7:AV7)</f>
        <v>29.7</v>
      </c>
      <c r="AX7" s="49"/>
      <c r="AY7" s="49"/>
      <c r="AZ7" s="49"/>
      <c r="BA7" s="51"/>
      <c r="BB7" s="49"/>
      <c r="BC7" s="49"/>
      <c r="BD7" s="49"/>
      <c r="BE7" s="49"/>
      <c r="BF7" s="49"/>
      <c r="BG7" s="51"/>
      <c r="BH7" s="49"/>
      <c r="BI7" s="49"/>
      <c r="BJ7" s="49"/>
      <c r="BK7" s="49"/>
      <c r="BL7" s="49"/>
    </row>
    <row r="8" spans="1:64" x14ac:dyDescent="0.25">
      <c r="A8">
        <v>87</v>
      </c>
      <c r="B8" t="s">
        <v>110</v>
      </c>
      <c r="C8" s="49"/>
      <c r="D8" s="49"/>
      <c r="E8" t="s">
        <v>91</v>
      </c>
      <c r="F8" s="48">
        <v>6</v>
      </c>
      <c r="G8" s="48">
        <v>6.5</v>
      </c>
      <c r="H8" s="48">
        <v>5.6</v>
      </c>
      <c r="I8" s="48">
        <v>0</v>
      </c>
      <c r="J8" s="48">
        <v>5.2</v>
      </c>
      <c r="K8" s="48">
        <v>6</v>
      </c>
      <c r="L8" s="48">
        <v>5</v>
      </c>
      <c r="M8" s="21">
        <f t="shared" si="0"/>
        <v>34.299999999999997</v>
      </c>
      <c r="N8" s="49"/>
      <c r="O8" s="49"/>
      <c r="P8" s="49"/>
      <c r="Q8" s="51"/>
      <c r="R8" s="49"/>
      <c r="S8" s="49"/>
      <c r="T8" s="49"/>
      <c r="U8" s="49"/>
      <c r="V8" s="49"/>
      <c r="W8" s="51"/>
      <c r="X8" s="48">
        <v>5.2</v>
      </c>
      <c r="Y8" s="48">
        <v>5.5</v>
      </c>
      <c r="Z8" s="48">
        <v>4</v>
      </c>
      <c r="AA8" s="48">
        <v>0</v>
      </c>
      <c r="AB8" s="48">
        <v>0</v>
      </c>
      <c r="AC8" s="48">
        <v>5.5</v>
      </c>
      <c r="AD8" s="48">
        <v>4</v>
      </c>
      <c r="AE8" s="21">
        <f t="shared" si="1"/>
        <v>24.2</v>
      </c>
      <c r="AF8" s="49"/>
      <c r="AG8" s="49"/>
      <c r="AH8" s="49"/>
      <c r="AI8" s="51"/>
      <c r="AJ8" s="49"/>
      <c r="AK8" s="49"/>
      <c r="AL8" s="49"/>
      <c r="AM8" s="49"/>
      <c r="AN8" s="49"/>
      <c r="AO8" s="51"/>
      <c r="AP8" s="48">
        <v>5.5</v>
      </c>
      <c r="AQ8" s="48">
        <v>6</v>
      </c>
      <c r="AR8" s="48">
        <v>5.3</v>
      </c>
      <c r="AS8" s="48">
        <v>0</v>
      </c>
      <c r="AT8" s="48">
        <v>6.3</v>
      </c>
      <c r="AU8" s="48">
        <v>5.2</v>
      </c>
      <c r="AV8" s="48">
        <v>5.3</v>
      </c>
      <c r="AW8" s="21">
        <f t="shared" si="2"/>
        <v>33.6</v>
      </c>
      <c r="AX8" s="49"/>
      <c r="AY8" s="49"/>
      <c r="AZ8" s="49"/>
      <c r="BA8" s="51"/>
      <c r="BB8" s="49"/>
      <c r="BC8" s="49"/>
      <c r="BD8" s="49"/>
      <c r="BE8" s="49"/>
      <c r="BF8" s="49"/>
      <c r="BG8" s="51"/>
      <c r="BH8" s="49"/>
      <c r="BI8" s="49"/>
      <c r="BJ8" s="49"/>
      <c r="BK8" s="49"/>
      <c r="BL8" s="49"/>
    </row>
    <row r="9" spans="1:64" x14ac:dyDescent="0.25">
      <c r="A9">
        <v>88</v>
      </c>
      <c r="B9" t="s">
        <v>111</v>
      </c>
      <c r="C9" s="49"/>
      <c r="D9" s="49"/>
      <c r="E9" t="s">
        <v>91</v>
      </c>
      <c r="F9" s="48">
        <v>5.5</v>
      </c>
      <c r="G9" s="48">
        <v>6</v>
      </c>
      <c r="H9" s="48">
        <v>5.8</v>
      </c>
      <c r="I9" s="48">
        <v>6</v>
      </c>
      <c r="J9" s="48">
        <v>5.5</v>
      </c>
      <c r="K9" s="48">
        <v>6</v>
      </c>
      <c r="L9" s="48">
        <v>5</v>
      </c>
      <c r="M9" s="21">
        <f t="shared" si="0"/>
        <v>39.799999999999997</v>
      </c>
      <c r="N9" s="49"/>
      <c r="O9" s="49"/>
      <c r="P9" s="49"/>
      <c r="Q9" s="51"/>
      <c r="R9" s="49"/>
      <c r="S9" s="49"/>
      <c r="T9" s="49"/>
      <c r="U9" s="49"/>
      <c r="V9" s="49"/>
      <c r="W9" s="51"/>
      <c r="X9" s="48">
        <v>4.8</v>
      </c>
      <c r="Y9" s="48">
        <v>4.5</v>
      </c>
      <c r="Z9" s="48">
        <v>3</v>
      </c>
      <c r="AA9" s="48">
        <v>4.5</v>
      </c>
      <c r="AB9" s="48">
        <v>5.8</v>
      </c>
      <c r="AC9" s="48">
        <v>5.5</v>
      </c>
      <c r="AD9" s="48">
        <v>3.5</v>
      </c>
      <c r="AE9" s="21">
        <f t="shared" si="1"/>
        <v>31.6</v>
      </c>
      <c r="AF9" s="49"/>
      <c r="AG9" s="49"/>
      <c r="AH9" s="49"/>
      <c r="AI9" s="51"/>
      <c r="AJ9" s="49"/>
      <c r="AK9" s="49"/>
      <c r="AL9" s="49"/>
      <c r="AM9" s="49"/>
      <c r="AN9" s="49"/>
      <c r="AO9" s="51"/>
      <c r="AP9" s="48">
        <v>5</v>
      </c>
      <c r="AQ9" s="48">
        <v>6.5</v>
      </c>
      <c r="AR9" s="48">
        <v>5.5</v>
      </c>
      <c r="AS9" s="48">
        <v>7</v>
      </c>
      <c r="AT9" s="48">
        <v>6</v>
      </c>
      <c r="AU9" s="48">
        <v>6</v>
      </c>
      <c r="AV9" s="48">
        <v>5</v>
      </c>
      <c r="AW9" s="21">
        <f t="shared" si="2"/>
        <v>41</v>
      </c>
      <c r="AX9" s="49"/>
      <c r="AY9" s="49"/>
      <c r="AZ9" s="49"/>
      <c r="BA9" s="51"/>
      <c r="BB9" s="49"/>
      <c r="BC9" s="49"/>
      <c r="BD9" s="49"/>
      <c r="BE9" s="49"/>
      <c r="BF9" s="49"/>
      <c r="BG9" s="51"/>
      <c r="BH9" s="49"/>
      <c r="BI9" s="49"/>
      <c r="BJ9" s="49"/>
      <c r="BK9" s="49"/>
      <c r="BL9" s="49"/>
    </row>
    <row r="10" spans="1:64" x14ac:dyDescent="0.25">
      <c r="A10">
        <v>89</v>
      </c>
      <c r="B10" t="s">
        <v>90</v>
      </c>
      <c r="C10" s="49"/>
      <c r="D10" s="49"/>
      <c r="E10" t="s">
        <v>91</v>
      </c>
      <c r="F10" s="48">
        <v>3.2</v>
      </c>
      <c r="G10" s="48">
        <v>5.2</v>
      </c>
      <c r="H10" s="48">
        <v>5</v>
      </c>
      <c r="I10" s="48">
        <v>4.8</v>
      </c>
      <c r="J10" s="48">
        <v>4.7</v>
      </c>
      <c r="K10" s="48">
        <v>4.5</v>
      </c>
      <c r="L10" s="48">
        <v>5.2</v>
      </c>
      <c r="M10" s="21">
        <f t="shared" si="0"/>
        <v>32.6</v>
      </c>
      <c r="N10" s="49"/>
      <c r="O10" s="49"/>
      <c r="P10" s="49"/>
      <c r="Q10" s="51"/>
      <c r="R10" s="49"/>
      <c r="S10" s="49"/>
      <c r="T10" s="49"/>
      <c r="U10" s="49"/>
      <c r="V10" s="49"/>
      <c r="W10" s="51"/>
      <c r="X10" s="48">
        <v>2</v>
      </c>
      <c r="Y10" s="48">
        <v>4</v>
      </c>
      <c r="Z10" s="48">
        <v>4</v>
      </c>
      <c r="AA10" s="48">
        <v>2.5</v>
      </c>
      <c r="AB10" s="48">
        <v>3.5</v>
      </c>
      <c r="AC10" s="48">
        <v>4.5</v>
      </c>
      <c r="AD10" s="48">
        <v>5</v>
      </c>
      <c r="AE10" s="21">
        <f t="shared" si="1"/>
        <v>25.5</v>
      </c>
      <c r="AF10" s="49"/>
      <c r="AG10" s="49"/>
      <c r="AH10" s="49"/>
      <c r="AI10" s="51"/>
      <c r="AJ10" s="49"/>
      <c r="AK10" s="49"/>
      <c r="AL10" s="49"/>
      <c r="AM10" s="49"/>
      <c r="AN10" s="49"/>
      <c r="AO10" s="51"/>
      <c r="AP10" s="48">
        <v>3</v>
      </c>
      <c r="AQ10" s="48">
        <v>5.5</v>
      </c>
      <c r="AR10" s="48">
        <v>4.8</v>
      </c>
      <c r="AS10" s="48">
        <v>5</v>
      </c>
      <c r="AT10" s="48">
        <v>5.5</v>
      </c>
      <c r="AU10" s="48">
        <v>5</v>
      </c>
      <c r="AV10" s="48">
        <v>5.5</v>
      </c>
      <c r="AW10" s="21">
        <f t="shared" si="2"/>
        <v>34.299999999999997</v>
      </c>
      <c r="AX10" s="49"/>
      <c r="AY10" s="49"/>
      <c r="AZ10" s="49"/>
      <c r="BA10" s="51"/>
      <c r="BB10" s="49"/>
      <c r="BC10" s="49"/>
      <c r="BD10" s="49"/>
      <c r="BE10" s="49"/>
      <c r="BF10" s="49"/>
      <c r="BG10" s="51"/>
      <c r="BH10" s="49"/>
      <c r="BI10" s="49"/>
      <c r="BJ10" s="49"/>
      <c r="BK10" s="49"/>
      <c r="BL10" s="49"/>
    </row>
    <row r="11" spans="1:64" x14ac:dyDescent="0.25">
      <c r="A11">
        <v>90</v>
      </c>
      <c r="B11" t="s">
        <v>112</v>
      </c>
      <c r="C11" s="49"/>
      <c r="D11" s="49"/>
      <c r="E11" t="s">
        <v>91</v>
      </c>
      <c r="F11" s="48">
        <v>5</v>
      </c>
      <c r="G11" s="48">
        <v>6</v>
      </c>
      <c r="H11" s="48">
        <v>6.5</v>
      </c>
      <c r="I11" s="48">
        <v>5.2</v>
      </c>
      <c r="J11" s="48">
        <v>5</v>
      </c>
      <c r="K11" s="48">
        <v>4.7</v>
      </c>
      <c r="L11" s="48">
        <v>5</v>
      </c>
      <c r="M11" s="21">
        <f t="shared" si="0"/>
        <v>37.4</v>
      </c>
      <c r="N11" s="49"/>
      <c r="O11" s="49"/>
      <c r="P11" s="49"/>
      <c r="Q11" s="51"/>
      <c r="R11" s="49"/>
      <c r="S11" s="49"/>
      <c r="T11" s="49"/>
      <c r="U11" s="49"/>
      <c r="V11" s="49"/>
      <c r="W11" s="51"/>
      <c r="X11" s="48">
        <v>4.8</v>
      </c>
      <c r="Y11" s="48">
        <v>5.5</v>
      </c>
      <c r="Z11" s="48">
        <v>5</v>
      </c>
      <c r="AA11" s="48">
        <v>4</v>
      </c>
      <c r="AB11" s="48">
        <v>5</v>
      </c>
      <c r="AC11" s="48">
        <v>4.8</v>
      </c>
      <c r="AD11" s="48">
        <v>5.5</v>
      </c>
      <c r="AE11" s="21">
        <f t="shared" si="1"/>
        <v>34.6</v>
      </c>
      <c r="AF11" s="49"/>
      <c r="AG11" s="49"/>
      <c r="AH11" s="49"/>
      <c r="AI11" s="51"/>
      <c r="AJ11" s="49"/>
      <c r="AK11" s="49"/>
      <c r="AL11" s="49"/>
      <c r="AM11" s="49"/>
      <c r="AN11" s="49"/>
      <c r="AO11" s="51"/>
      <c r="AP11" s="48">
        <v>4.5</v>
      </c>
      <c r="AQ11" s="48">
        <v>4.8</v>
      </c>
      <c r="AR11" s="48">
        <v>5.3</v>
      </c>
      <c r="AS11" s="48">
        <v>5.8</v>
      </c>
      <c r="AT11" s="48">
        <v>5.3</v>
      </c>
      <c r="AU11" s="48">
        <v>5.5</v>
      </c>
      <c r="AV11" s="48">
        <v>6</v>
      </c>
      <c r="AW11" s="21">
        <f t="shared" si="2"/>
        <v>37.200000000000003</v>
      </c>
      <c r="AX11" s="49"/>
      <c r="AY11" s="49"/>
      <c r="AZ11" s="49"/>
      <c r="BA11" s="51"/>
      <c r="BB11" s="49"/>
      <c r="BC11" s="49"/>
      <c r="BD11" s="49"/>
      <c r="BE11" s="49"/>
      <c r="BF11" s="49"/>
      <c r="BG11" s="51"/>
      <c r="BH11" s="49"/>
      <c r="BI11" s="49"/>
      <c r="BJ11" s="49"/>
      <c r="BK11" s="49"/>
      <c r="BL11" s="49"/>
    </row>
    <row r="12" spans="1:64" x14ac:dyDescent="0.25">
      <c r="A12">
        <v>92</v>
      </c>
      <c r="B12" t="s">
        <v>99</v>
      </c>
      <c r="C12" s="49"/>
      <c r="D12" s="49"/>
      <c r="E12" t="s">
        <v>91</v>
      </c>
      <c r="F12" s="48">
        <v>4.7</v>
      </c>
      <c r="G12" s="48">
        <v>6</v>
      </c>
      <c r="H12" s="48">
        <v>5.5</v>
      </c>
      <c r="I12" s="48">
        <v>5</v>
      </c>
      <c r="J12" s="48">
        <v>4.7</v>
      </c>
      <c r="K12" s="48">
        <v>4.8</v>
      </c>
      <c r="L12" s="48">
        <v>5</v>
      </c>
      <c r="M12" s="21">
        <f t="shared" si="0"/>
        <v>35.700000000000003</v>
      </c>
      <c r="N12" s="49"/>
      <c r="O12" s="49"/>
      <c r="P12" s="49"/>
      <c r="Q12" s="51"/>
      <c r="R12" s="49"/>
      <c r="S12" s="49"/>
      <c r="T12" s="49"/>
      <c r="U12" s="49"/>
      <c r="V12" s="49"/>
      <c r="W12" s="51"/>
      <c r="X12" s="48">
        <v>5</v>
      </c>
      <c r="Y12" s="48">
        <v>3</v>
      </c>
      <c r="Z12" s="48">
        <v>4</v>
      </c>
      <c r="AA12" s="48">
        <v>5</v>
      </c>
      <c r="AB12" s="48">
        <v>5.5</v>
      </c>
      <c r="AC12" s="48">
        <v>4.5</v>
      </c>
      <c r="AD12" s="48">
        <v>5</v>
      </c>
      <c r="AE12" s="21">
        <f t="shared" si="1"/>
        <v>32</v>
      </c>
      <c r="AF12" s="49"/>
      <c r="AG12" s="49"/>
      <c r="AH12" s="49"/>
      <c r="AI12" s="51"/>
      <c r="AJ12" s="49"/>
      <c r="AK12" s="49"/>
      <c r="AL12" s="49"/>
      <c r="AM12" s="49"/>
      <c r="AN12" s="49"/>
      <c r="AO12" s="51"/>
      <c r="AP12" s="48">
        <v>5.5</v>
      </c>
      <c r="AQ12" s="48">
        <v>6</v>
      </c>
      <c r="AR12" s="48">
        <v>5.5</v>
      </c>
      <c r="AS12" s="48">
        <v>6.2</v>
      </c>
      <c r="AT12" s="48">
        <v>6.2</v>
      </c>
      <c r="AU12" s="48">
        <v>6.2</v>
      </c>
      <c r="AV12" s="48">
        <v>7.5</v>
      </c>
      <c r="AW12" s="21">
        <f t="shared" si="2"/>
        <v>43.1</v>
      </c>
      <c r="AX12" s="49"/>
      <c r="AY12" s="49"/>
      <c r="AZ12" s="49"/>
      <c r="BA12" s="51"/>
      <c r="BB12" s="49"/>
      <c r="BC12" s="49"/>
      <c r="BD12" s="49"/>
      <c r="BE12" s="49"/>
      <c r="BF12" s="49"/>
      <c r="BG12" s="51"/>
      <c r="BH12" s="49"/>
      <c r="BI12" s="49"/>
      <c r="BJ12" s="49"/>
      <c r="BK12" s="49"/>
      <c r="BL12" s="49"/>
    </row>
    <row r="13" spans="1:64" x14ac:dyDescent="0.25">
      <c r="C13" t="s">
        <v>108</v>
      </c>
      <c r="D13" t="s">
        <v>97</v>
      </c>
      <c r="E13" t="s">
        <v>91</v>
      </c>
      <c r="F13" s="49"/>
      <c r="G13" s="49"/>
      <c r="H13" s="49"/>
      <c r="I13" s="49"/>
      <c r="J13" s="49" t="s">
        <v>33</v>
      </c>
      <c r="K13" s="49"/>
      <c r="L13" s="49"/>
      <c r="M13" s="21">
        <f>SUM(M7:M12)</f>
        <v>215.90000000000003</v>
      </c>
      <c r="N13" s="18">
        <f>(M13/6)/7</f>
        <v>5.1404761904761918</v>
      </c>
      <c r="O13" s="48">
        <v>4.8</v>
      </c>
      <c r="P13" s="18">
        <f>(N13*0.75)+(O13*0.25)</f>
        <v>5.0553571428571438</v>
      </c>
      <c r="Q13" s="51"/>
      <c r="R13" s="48">
        <v>5.3</v>
      </c>
      <c r="S13" s="48">
        <v>7.4</v>
      </c>
      <c r="T13" s="48">
        <v>7</v>
      </c>
      <c r="U13" s="18">
        <f>(R13*0.25)+(S13*0.5)+(T13*0.25)</f>
        <v>6.7750000000000004</v>
      </c>
      <c r="V13" s="18">
        <f>(P13+U13)/2</f>
        <v>5.9151785714285721</v>
      </c>
      <c r="W13" s="51"/>
      <c r="X13" s="49"/>
      <c r="Y13" s="49"/>
      <c r="Z13" s="49"/>
      <c r="AA13" s="49"/>
      <c r="AB13" s="49" t="s">
        <v>33</v>
      </c>
      <c r="AC13" s="49"/>
      <c r="AD13" s="49"/>
      <c r="AE13" s="21">
        <f>SUM(AE7:AE12)</f>
        <v>175.79999999999998</v>
      </c>
      <c r="AF13" s="18">
        <f>(AE13/6)/7</f>
        <v>4.1857142857142851</v>
      </c>
      <c r="AG13" s="48">
        <v>5.9</v>
      </c>
      <c r="AH13" s="18">
        <f>(AF13*0.75)+(AG13*0.25)</f>
        <v>4.6142857142857139</v>
      </c>
      <c r="AI13" s="51"/>
      <c r="AJ13" s="48">
        <v>6.5</v>
      </c>
      <c r="AK13" s="48">
        <v>8</v>
      </c>
      <c r="AL13" s="48">
        <v>7.5</v>
      </c>
      <c r="AM13" s="18">
        <f>(AJ13*0.25)+(AK13*0.5)+(AL13*0.25)</f>
        <v>7.5</v>
      </c>
      <c r="AN13" s="18">
        <f>(AH13+AM13)/2</f>
        <v>6.0571428571428569</v>
      </c>
      <c r="AO13" s="51"/>
      <c r="AP13" s="49"/>
      <c r="AQ13" s="49"/>
      <c r="AR13" s="49"/>
      <c r="AS13" s="49"/>
      <c r="AT13" s="49" t="s">
        <v>33</v>
      </c>
      <c r="AU13" s="49"/>
      <c r="AV13" s="49"/>
      <c r="AW13" s="21">
        <f>SUM(AW7:AW12)</f>
        <v>218.9</v>
      </c>
      <c r="AX13" s="18">
        <f>(AW13/6)/7</f>
        <v>5.211904761904762</v>
      </c>
      <c r="AY13" s="48">
        <v>5.5</v>
      </c>
      <c r="AZ13" s="18">
        <f>(AX13*0.75)+(AY13*0.25)</f>
        <v>5.2839285714285715</v>
      </c>
      <c r="BA13" s="51"/>
      <c r="BB13" s="48">
        <v>6.8</v>
      </c>
      <c r="BC13" s="48">
        <v>7.1</v>
      </c>
      <c r="BD13" s="48">
        <v>7.8</v>
      </c>
      <c r="BE13" s="18">
        <f>(BB13*0.25)+(BC13*0.5)+(BD13*0.25)</f>
        <v>7.2</v>
      </c>
      <c r="BF13" s="18">
        <f>(AZ13+BE13)/2</f>
        <v>6.2419642857142854</v>
      </c>
      <c r="BG13" s="51"/>
      <c r="BH13" s="18">
        <f>V13</f>
        <v>5.9151785714285721</v>
      </c>
      <c r="BI13" s="18">
        <f>AN13</f>
        <v>6.0571428571428569</v>
      </c>
      <c r="BJ13" s="18">
        <f>BF13</f>
        <v>6.2419642857142854</v>
      </c>
      <c r="BK13" s="18">
        <f>AVERAGE(BH13:BJ13)</f>
        <v>6.0714285714285721</v>
      </c>
      <c r="BL13">
        <v>1</v>
      </c>
    </row>
    <row r="18" spans="1:11" x14ac:dyDescent="0.25">
      <c r="A18" s="23"/>
    </row>
    <row r="22" spans="1:11" x14ac:dyDescent="0.25">
      <c r="C22" s="20"/>
      <c r="D22" s="20"/>
      <c r="F22" s="20"/>
      <c r="G22" s="20"/>
      <c r="H22" s="20"/>
      <c r="I22" s="20"/>
      <c r="J22" s="20"/>
      <c r="K22" s="20"/>
    </row>
    <row r="23" spans="1:11" x14ac:dyDescent="0.25">
      <c r="C23" s="20"/>
      <c r="D23" s="20"/>
      <c r="F23" s="20"/>
      <c r="G23" s="20"/>
      <c r="H23" s="20"/>
      <c r="I23" s="20"/>
      <c r="J23" s="20"/>
      <c r="K23" s="20"/>
    </row>
    <row r="24" spans="1:11" x14ac:dyDescent="0.25">
      <c r="C24" s="20"/>
      <c r="D24" s="20"/>
      <c r="F24" s="20"/>
      <c r="G24" s="20"/>
      <c r="H24" s="20"/>
      <c r="I24" s="20"/>
      <c r="J24" s="20"/>
      <c r="K24" s="20"/>
    </row>
    <row r="25" spans="1:11" x14ac:dyDescent="0.25">
      <c r="C25" s="20"/>
      <c r="D25" s="20"/>
      <c r="F25" s="20"/>
      <c r="G25" s="20"/>
      <c r="H25" s="20"/>
      <c r="I25" s="20"/>
      <c r="J25" s="20"/>
      <c r="K25" s="20"/>
    </row>
    <row r="26" spans="1:11" x14ac:dyDescent="0.25">
      <c r="C26" s="20"/>
      <c r="D26" s="20"/>
      <c r="F26" s="20"/>
      <c r="G26" s="20"/>
      <c r="H26" s="20"/>
      <c r="I26" s="20"/>
      <c r="J26" s="20"/>
      <c r="K26" s="20"/>
    </row>
    <row r="27" spans="1:11" x14ac:dyDescent="0.25">
      <c r="C27" s="20"/>
      <c r="D27" s="20"/>
      <c r="F27" s="20"/>
      <c r="G27" s="20"/>
      <c r="H27" s="20"/>
      <c r="I27" s="20"/>
      <c r="J27" s="20"/>
      <c r="K27" s="20"/>
    </row>
    <row r="28" spans="1:11" x14ac:dyDescent="0.25">
      <c r="F28" s="22"/>
      <c r="G28" s="22"/>
      <c r="H28" s="22"/>
      <c r="I28" s="22"/>
      <c r="J28" s="20"/>
      <c r="K28" s="20"/>
    </row>
    <row r="43" spans="1:10" x14ac:dyDescent="0.25">
      <c r="A43" s="23"/>
    </row>
    <row r="47" spans="1:10" x14ac:dyDescent="0.25">
      <c r="C47" s="20"/>
      <c r="D47" s="20"/>
      <c r="E47" s="20"/>
      <c r="F47" s="20"/>
      <c r="G47" s="20"/>
      <c r="H47" s="20"/>
      <c r="I47" s="20"/>
      <c r="J47" s="20"/>
    </row>
    <row r="48" spans="1:10" x14ac:dyDescent="0.25">
      <c r="C48" s="20"/>
      <c r="D48" s="20"/>
      <c r="E48" s="20"/>
      <c r="F48" s="20"/>
      <c r="G48" s="20"/>
      <c r="H48" s="20"/>
      <c r="I48" s="20"/>
      <c r="J48" s="20"/>
    </row>
    <row r="49" spans="3:10" x14ac:dyDescent="0.25">
      <c r="C49" s="20"/>
      <c r="D49" s="20"/>
      <c r="E49" s="20"/>
      <c r="F49" s="20"/>
      <c r="G49" s="20"/>
      <c r="H49" s="20"/>
      <c r="I49" s="20"/>
      <c r="J49" s="20"/>
    </row>
    <row r="50" spans="3:10" x14ac:dyDescent="0.25">
      <c r="C50" s="20"/>
      <c r="D50" s="20"/>
      <c r="E50" s="20"/>
      <c r="F50" s="20"/>
      <c r="G50" s="20"/>
      <c r="H50" s="20"/>
      <c r="I50" s="20"/>
      <c r="J50" s="20"/>
    </row>
    <row r="51" spans="3:10" x14ac:dyDescent="0.25">
      <c r="C51" s="20"/>
      <c r="D51" s="20"/>
      <c r="E51" s="20"/>
      <c r="F51" s="20"/>
      <c r="G51" s="20"/>
      <c r="H51" s="20"/>
      <c r="I51" s="20"/>
      <c r="J51" s="20"/>
    </row>
    <row r="52" spans="3:10" x14ac:dyDescent="0.25">
      <c r="C52" s="20"/>
      <c r="D52" s="20"/>
      <c r="E52" s="20"/>
      <c r="F52" s="20"/>
      <c r="G52" s="20"/>
      <c r="H52" s="20"/>
      <c r="I52" s="20"/>
      <c r="J52" s="20"/>
    </row>
    <row r="53" spans="3:10" x14ac:dyDescent="0.25">
      <c r="F53" s="18"/>
      <c r="G53" s="18"/>
      <c r="H53" s="18"/>
      <c r="I53" s="18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workbookViewId="0">
      <selection activeCell="R38" sqref="R38"/>
    </sheetView>
  </sheetViews>
  <sheetFormatPr defaultRowHeight="13.2" x14ac:dyDescent="0.25"/>
  <cols>
    <col min="1" max="1" width="5.5546875" customWidth="1"/>
    <col min="2" max="2" width="19.33203125" customWidth="1"/>
    <col min="3" max="3" width="20.33203125" customWidth="1"/>
    <col min="4" max="5" width="5.6640625" customWidth="1"/>
    <col min="6" max="6" width="6.6640625" customWidth="1"/>
    <col min="7" max="7" width="3.109375" customWidth="1"/>
    <col min="8" max="9" width="5.6640625" customWidth="1"/>
    <col min="10" max="10" width="6.6640625" customWidth="1"/>
    <col min="11" max="11" width="3.109375" customWidth="1"/>
    <col min="12" max="13" width="5.6640625" customWidth="1"/>
    <col min="14" max="14" width="6.6640625" customWidth="1"/>
    <col min="15" max="15" width="3.109375" customWidth="1"/>
    <col min="16" max="18" width="6.6640625" customWidth="1"/>
    <col min="19" max="19" width="10.6640625" customWidth="1"/>
    <col min="20" max="20" width="11.44140625" customWidth="1"/>
  </cols>
  <sheetData>
    <row r="1" spans="1:20" x14ac:dyDescent="0.25">
      <c r="A1" t="s">
        <v>132</v>
      </c>
      <c r="D1" t="s">
        <v>0</v>
      </c>
      <c r="F1" s="27" t="s">
        <v>235</v>
      </c>
      <c r="G1" s="2"/>
      <c r="H1" t="s">
        <v>1</v>
      </c>
      <c r="J1" s="31" t="s">
        <v>130</v>
      </c>
      <c r="K1" s="3"/>
      <c r="L1" t="s">
        <v>2</v>
      </c>
      <c r="N1" s="31"/>
      <c r="O1" s="2"/>
      <c r="T1" s="4">
        <f ca="1">NOW()</f>
        <v>42607.573470833333</v>
      </c>
    </row>
    <row r="2" spans="1:20" x14ac:dyDescent="0.25">
      <c r="A2" s="5" t="s">
        <v>132</v>
      </c>
      <c r="G2" s="2"/>
      <c r="K2" s="3"/>
      <c r="O2" s="2"/>
      <c r="T2" s="6">
        <f ca="1">NOW()</f>
        <v>42607.573470833333</v>
      </c>
    </row>
    <row r="3" spans="1:20" x14ac:dyDescent="0.25">
      <c r="A3" s="23" t="s">
        <v>279</v>
      </c>
      <c r="C3" s="23" t="s">
        <v>274</v>
      </c>
      <c r="G3" s="2"/>
      <c r="K3" s="3"/>
      <c r="O3" s="2"/>
    </row>
    <row r="4" spans="1:20" x14ac:dyDescent="0.25">
      <c r="D4" s="30"/>
      <c r="E4" s="30"/>
      <c r="F4" s="30" t="s">
        <v>7</v>
      </c>
      <c r="G4" s="2"/>
      <c r="H4" s="30"/>
      <c r="I4" s="30"/>
      <c r="J4" s="30" t="s">
        <v>7</v>
      </c>
      <c r="K4" s="2"/>
      <c r="L4" s="30"/>
      <c r="M4" s="30"/>
      <c r="N4" s="30" t="s">
        <v>7</v>
      </c>
      <c r="O4" s="2"/>
      <c r="P4" s="70" t="s">
        <v>45</v>
      </c>
      <c r="Q4" s="70"/>
      <c r="R4" s="70"/>
      <c r="S4" s="30" t="s">
        <v>49</v>
      </c>
    </row>
    <row r="5" spans="1:20" s="30" customFormat="1" x14ac:dyDescent="0.25">
      <c r="A5" s="30" t="s">
        <v>8</v>
      </c>
      <c r="B5" s="30" t="s">
        <v>9</v>
      </c>
      <c r="C5" s="30" t="s">
        <v>12</v>
      </c>
      <c r="D5" s="30" t="s">
        <v>24</v>
      </c>
      <c r="E5" s="30" t="s">
        <v>54</v>
      </c>
      <c r="F5" s="30" t="s">
        <v>27</v>
      </c>
      <c r="G5" s="9"/>
      <c r="H5" s="30" t="s">
        <v>24</v>
      </c>
      <c r="I5" s="30" t="s">
        <v>54</v>
      </c>
      <c r="J5" s="30" t="s">
        <v>27</v>
      </c>
      <c r="K5" s="9"/>
      <c r="L5" s="30" t="s">
        <v>24</v>
      </c>
      <c r="M5" s="30" t="s">
        <v>54</v>
      </c>
      <c r="N5" s="30" t="s">
        <v>27</v>
      </c>
      <c r="O5" s="9"/>
      <c r="P5" s="30" t="s">
        <v>28</v>
      </c>
      <c r="Q5" s="30" t="s">
        <v>29</v>
      </c>
      <c r="R5" s="30" t="s">
        <v>30</v>
      </c>
      <c r="S5" s="30" t="s">
        <v>23</v>
      </c>
      <c r="T5" s="30" t="s">
        <v>32</v>
      </c>
    </row>
    <row r="6" spans="1:20" x14ac:dyDescent="0.25">
      <c r="G6" s="2"/>
      <c r="K6" s="2"/>
      <c r="O6" s="2"/>
    </row>
    <row r="7" spans="1:20" x14ac:dyDescent="0.25">
      <c r="A7">
        <v>73</v>
      </c>
      <c r="B7" t="s">
        <v>115</v>
      </c>
      <c r="C7" t="s">
        <v>81</v>
      </c>
      <c r="D7" s="1"/>
      <c r="E7" s="13"/>
      <c r="F7" s="14"/>
      <c r="G7" s="2"/>
      <c r="H7" s="1"/>
      <c r="I7" s="13"/>
      <c r="J7" s="14"/>
      <c r="K7" s="2"/>
      <c r="L7" s="1"/>
      <c r="M7" s="13"/>
      <c r="N7" s="14"/>
      <c r="O7" s="2"/>
      <c r="P7" s="14"/>
      <c r="Q7" s="14"/>
      <c r="R7" s="14"/>
      <c r="S7" s="14"/>
      <c r="T7" s="1"/>
    </row>
    <row r="8" spans="1:20" x14ac:dyDescent="0.25">
      <c r="A8">
        <v>78</v>
      </c>
      <c r="B8" t="s">
        <v>135</v>
      </c>
      <c r="C8" t="s">
        <v>81</v>
      </c>
      <c r="D8" s="10">
        <v>5.2</v>
      </c>
      <c r="E8" s="10">
        <v>6.9</v>
      </c>
      <c r="F8" s="18">
        <f>(D8*0.25)+(E8*0.75)</f>
        <v>6.4750000000000005</v>
      </c>
      <c r="G8" s="2"/>
      <c r="H8" s="10"/>
      <c r="I8" s="10"/>
      <c r="J8" s="18">
        <f>(H8*0.25)+(I8*0.75)</f>
        <v>0</v>
      </c>
      <c r="K8" s="2"/>
      <c r="L8" s="10"/>
      <c r="M8" s="10"/>
      <c r="N8" s="18">
        <f>(L8*0.25)+(M8*0.75)</f>
        <v>0</v>
      </c>
      <c r="O8" s="2"/>
      <c r="P8" s="18">
        <f>F8</f>
        <v>6.4750000000000005</v>
      </c>
      <c r="Q8" s="18">
        <f>J8</f>
        <v>0</v>
      </c>
      <c r="R8" s="18"/>
      <c r="S8" s="18">
        <f>P8</f>
        <v>6.4750000000000005</v>
      </c>
      <c r="T8">
        <f>5</f>
        <v>5</v>
      </c>
    </row>
    <row r="9" spans="1:20" x14ac:dyDescent="0.25">
      <c r="A9">
        <v>79</v>
      </c>
      <c r="B9" t="s">
        <v>201</v>
      </c>
      <c r="C9" t="s">
        <v>172</v>
      </c>
      <c r="D9" s="1"/>
      <c r="E9" s="13"/>
      <c r="F9" s="14"/>
      <c r="G9" s="2"/>
      <c r="H9" s="1"/>
      <c r="I9" s="13"/>
      <c r="J9" s="14"/>
      <c r="K9" s="2"/>
      <c r="L9" s="1"/>
      <c r="M9" s="13"/>
      <c r="N9" s="14"/>
      <c r="O9" s="2"/>
      <c r="P9" s="14"/>
      <c r="Q9" s="37"/>
      <c r="R9" s="14"/>
      <c r="S9" s="14"/>
      <c r="T9" s="1"/>
    </row>
    <row r="10" spans="1:20" x14ac:dyDescent="0.25">
      <c r="A10">
        <v>80</v>
      </c>
      <c r="B10" t="s">
        <v>155</v>
      </c>
      <c r="C10" t="s">
        <v>172</v>
      </c>
      <c r="D10" s="10">
        <v>5.5</v>
      </c>
      <c r="E10" s="10">
        <v>6.8</v>
      </c>
      <c r="F10" s="18">
        <f>(D10*0.25)+(E10*0.75)</f>
        <v>6.4749999999999996</v>
      </c>
      <c r="G10" s="2"/>
      <c r="H10" s="10"/>
      <c r="I10" s="10"/>
      <c r="J10" s="18">
        <f>(H10*0.25)+(I10*0.75)</f>
        <v>0</v>
      </c>
      <c r="K10" s="2"/>
      <c r="L10" s="10"/>
      <c r="M10" s="10"/>
      <c r="N10" s="18">
        <f>(L10*0.25)+(M10*0.75)</f>
        <v>0</v>
      </c>
      <c r="O10" s="2"/>
      <c r="P10" s="18">
        <f>F10</f>
        <v>6.4749999999999996</v>
      </c>
      <c r="Q10" s="18">
        <f t="shared" ref="Q10:Q20" si="0">J10</f>
        <v>0</v>
      </c>
      <c r="R10" s="18"/>
      <c r="S10" s="18">
        <f>P10</f>
        <v>6.4749999999999996</v>
      </c>
      <c r="T10">
        <f>5</f>
        <v>5</v>
      </c>
    </row>
    <row r="11" spans="1:20" x14ac:dyDescent="0.25">
      <c r="A11">
        <v>86</v>
      </c>
      <c r="B11" t="s">
        <v>109</v>
      </c>
      <c r="C11" t="s">
        <v>91</v>
      </c>
      <c r="D11" s="1"/>
      <c r="E11" s="13"/>
      <c r="F11" s="14"/>
      <c r="G11" s="2"/>
      <c r="H11" s="1"/>
      <c r="I11" s="13"/>
      <c r="J11" s="14"/>
      <c r="K11" s="2"/>
      <c r="L11" s="1"/>
      <c r="M11" s="13"/>
      <c r="N11" s="14"/>
      <c r="O11" s="2"/>
      <c r="P11" s="14"/>
      <c r="Q11" s="37"/>
      <c r="R11" s="14"/>
      <c r="S11" s="37"/>
      <c r="T11" s="1"/>
    </row>
    <row r="12" spans="1:20" x14ac:dyDescent="0.25">
      <c r="A12">
        <v>87</v>
      </c>
      <c r="B12" t="s">
        <v>110</v>
      </c>
      <c r="C12" t="s">
        <v>91</v>
      </c>
      <c r="D12" s="10">
        <v>6.6</v>
      </c>
      <c r="E12" s="10">
        <v>7.2</v>
      </c>
      <c r="F12" s="18">
        <f>(D12*0.25)+(E12*0.75)</f>
        <v>7.0500000000000007</v>
      </c>
      <c r="G12" s="2"/>
      <c r="H12" s="10"/>
      <c r="I12" s="10"/>
      <c r="J12" s="18">
        <f>(H12*0.25)+(I12*0.75)</f>
        <v>0</v>
      </c>
      <c r="K12" s="2"/>
      <c r="L12" s="10"/>
      <c r="M12" s="10"/>
      <c r="N12" s="18">
        <f>(L12*0.25)+(M12*0.75)</f>
        <v>0</v>
      </c>
      <c r="O12" s="2"/>
      <c r="P12" s="18">
        <f>F12</f>
        <v>7.0500000000000007</v>
      </c>
      <c r="Q12" s="18">
        <f t="shared" si="0"/>
        <v>0</v>
      </c>
      <c r="R12" s="18"/>
      <c r="S12" s="18">
        <f>P12</f>
        <v>7.0500000000000007</v>
      </c>
      <c r="T12">
        <v>1</v>
      </c>
    </row>
    <row r="13" spans="1:20" x14ac:dyDescent="0.25">
      <c r="A13">
        <v>137</v>
      </c>
      <c r="B13" t="s">
        <v>173</v>
      </c>
      <c r="C13" t="s">
        <v>124</v>
      </c>
      <c r="D13" s="1"/>
      <c r="E13" s="13"/>
      <c r="F13" s="14"/>
      <c r="G13" s="2"/>
      <c r="H13" s="1"/>
      <c r="I13" s="13"/>
      <c r="J13" s="14"/>
      <c r="K13" s="2"/>
      <c r="L13" s="1"/>
      <c r="M13" s="13"/>
      <c r="N13" s="14"/>
      <c r="O13" s="2"/>
      <c r="P13" s="14"/>
      <c r="Q13" s="37"/>
      <c r="R13" s="14"/>
      <c r="S13" s="37"/>
      <c r="T13" s="1"/>
    </row>
    <row r="14" spans="1:20" x14ac:dyDescent="0.25">
      <c r="A14" s="20">
        <v>144</v>
      </c>
      <c r="B14" t="s">
        <v>200</v>
      </c>
      <c r="C14" t="s">
        <v>124</v>
      </c>
      <c r="D14" s="10">
        <v>7.5</v>
      </c>
      <c r="E14" s="10">
        <v>6.4</v>
      </c>
      <c r="F14" s="18">
        <f>(D14*0.25)+(E14*0.75)</f>
        <v>6.6750000000000007</v>
      </c>
      <c r="G14" s="2"/>
      <c r="H14" s="10"/>
      <c r="I14" s="10"/>
      <c r="J14" s="18">
        <f>(H14*0.25)+(I14*0.75)</f>
        <v>0</v>
      </c>
      <c r="K14" s="2"/>
      <c r="L14" s="10"/>
      <c r="M14" s="10"/>
      <c r="N14" s="18">
        <f>(L14*0.25)+(M14*0.75)</f>
        <v>0</v>
      </c>
      <c r="O14" s="2"/>
      <c r="P14" s="18">
        <f>F14</f>
        <v>6.6750000000000007</v>
      </c>
      <c r="Q14" s="18">
        <f t="shared" si="0"/>
        <v>0</v>
      </c>
      <c r="R14" s="18"/>
      <c r="S14" s="18">
        <f>P14</f>
        <v>6.6750000000000007</v>
      </c>
      <c r="T14">
        <v>4</v>
      </c>
    </row>
    <row r="15" spans="1:20" x14ac:dyDescent="0.25">
      <c r="A15">
        <v>89</v>
      </c>
      <c r="B15" t="s">
        <v>90</v>
      </c>
      <c r="C15" t="s">
        <v>91</v>
      </c>
      <c r="D15" s="49"/>
      <c r="E15" s="49"/>
      <c r="F15" s="49"/>
      <c r="G15" s="51"/>
      <c r="H15" s="49"/>
      <c r="I15" s="49"/>
      <c r="J15" s="49"/>
      <c r="K15" s="51"/>
      <c r="L15" s="49"/>
      <c r="M15" s="49"/>
      <c r="N15" s="49"/>
      <c r="O15" s="51"/>
      <c r="P15" s="49"/>
      <c r="Q15" s="37"/>
      <c r="R15" s="49"/>
      <c r="S15" s="37"/>
      <c r="T15" s="49"/>
    </row>
    <row r="16" spans="1:20" x14ac:dyDescent="0.25">
      <c r="A16">
        <v>92</v>
      </c>
      <c r="B16" t="s">
        <v>99</v>
      </c>
      <c r="C16" t="s">
        <v>91</v>
      </c>
      <c r="D16" s="48">
        <v>7.1</v>
      </c>
      <c r="E16" s="48">
        <v>7</v>
      </c>
      <c r="F16" s="18">
        <f>(D16*0.25)+(E16*0.75)</f>
        <v>7.0250000000000004</v>
      </c>
      <c r="G16" s="52"/>
      <c r="H16" s="54"/>
      <c r="I16" s="54"/>
      <c r="J16" s="18">
        <f>(H16*0.25)+(I16*0.75)</f>
        <v>0</v>
      </c>
      <c r="K16" s="52"/>
      <c r="L16" s="54"/>
      <c r="M16" s="54"/>
      <c r="N16" s="18">
        <f>(L16*0.25)+(M16*0.75)</f>
        <v>0</v>
      </c>
      <c r="O16" s="52"/>
      <c r="P16" s="18">
        <f>F16</f>
        <v>7.0250000000000004</v>
      </c>
      <c r="Q16" s="18">
        <f t="shared" si="0"/>
        <v>0</v>
      </c>
      <c r="R16" s="18"/>
      <c r="S16" s="18">
        <f>P16</f>
        <v>7.0250000000000004</v>
      </c>
      <c r="T16">
        <v>2</v>
      </c>
    </row>
    <row r="17" spans="1:20" x14ac:dyDescent="0.25">
      <c r="A17">
        <v>145</v>
      </c>
      <c r="B17" t="s">
        <v>120</v>
      </c>
      <c r="C17" t="s">
        <v>124</v>
      </c>
      <c r="D17" s="49"/>
      <c r="E17" s="49"/>
      <c r="F17" s="37"/>
      <c r="G17" s="52"/>
      <c r="H17" s="37"/>
      <c r="I17" s="37"/>
      <c r="J17" s="37"/>
      <c r="K17" s="52"/>
      <c r="L17" s="37"/>
      <c r="M17" s="37"/>
      <c r="N17" s="37"/>
      <c r="O17" s="52"/>
      <c r="P17" s="37"/>
      <c r="Q17" s="37"/>
      <c r="R17" s="37"/>
      <c r="S17" s="37"/>
      <c r="T17" s="49"/>
    </row>
    <row r="18" spans="1:20" x14ac:dyDescent="0.25">
      <c r="A18">
        <v>158</v>
      </c>
      <c r="B18" t="s">
        <v>82</v>
      </c>
      <c r="C18" t="s">
        <v>84</v>
      </c>
      <c r="D18" s="48">
        <v>5.7</v>
      </c>
      <c r="E18" s="48">
        <v>7.2</v>
      </c>
      <c r="F18" s="18">
        <f>(D18*0.25)+(E18*0.75)</f>
        <v>6.8250000000000002</v>
      </c>
      <c r="G18" s="52"/>
      <c r="H18" s="54"/>
      <c r="I18" s="54"/>
      <c r="J18" s="18">
        <f>(H18*0.25)+(I18*0.75)</f>
        <v>0</v>
      </c>
      <c r="K18" s="52"/>
      <c r="L18" s="54"/>
      <c r="M18" s="54"/>
      <c r="N18" s="18">
        <f>(L18*0.25)+(M18*0.75)</f>
        <v>0</v>
      </c>
      <c r="O18" s="52"/>
      <c r="P18" s="18">
        <f>F18</f>
        <v>6.8250000000000002</v>
      </c>
      <c r="Q18" s="18">
        <f t="shared" si="0"/>
        <v>0</v>
      </c>
      <c r="R18" s="18"/>
      <c r="S18" s="18">
        <f>P18</f>
        <v>6.8250000000000002</v>
      </c>
      <c r="T18">
        <v>3</v>
      </c>
    </row>
    <row r="19" spans="1:20" x14ac:dyDescent="0.25">
      <c r="A19">
        <v>150</v>
      </c>
      <c r="B19" t="s">
        <v>146</v>
      </c>
      <c r="C19" t="s">
        <v>79</v>
      </c>
      <c r="D19" s="49"/>
      <c r="E19" s="49"/>
      <c r="F19" s="37"/>
      <c r="G19" s="52"/>
      <c r="H19" s="37"/>
      <c r="I19" s="37"/>
      <c r="J19" s="37"/>
      <c r="K19" s="52"/>
      <c r="L19" s="37"/>
      <c r="M19" s="37"/>
      <c r="N19" s="37"/>
      <c r="O19" s="52"/>
      <c r="P19" s="37"/>
      <c r="Q19" s="37"/>
      <c r="R19" s="37"/>
      <c r="S19" s="37"/>
      <c r="T19" s="49"/>
    </row>
    <row r="20" spans="1:20" x14ac:dyDescent="0.25">
      <c r="A20">
        <v>75</v>
      </c>
      <c r="B20" t="s">
        <v>121</v>
      </c>
      <c r="C20" t="s">
        <v>81</v>
      </c>
      <c r="D20" s="48">
        <v>5.8</v>
      </c>
      <c r="E20" s="48">
        <v>6.6</v>
      </c>
      <c r="F20" s="18">
        <f>(D20*0.25)+(E20*0.75)</f>
        <v>6.3999999999999995</v>
      </c>
      <c r="G20" s="52"/>
      <c r="H20" s="54"/>
      <c r="I20" s="54"/>
      <c r="J20" s="18">
        <f>(H20*0.25)+(I20*0.75)</f>
        <v>0</v>
      </c>
      <c r="K20" s="52"/>
      <c r="L20" s="54"/>
      <c r="M20" s="54"/>
      <c r="N20" s="18">
        <f>(L20*0.25)+(M20*0.75)</f>
        <v>0</v>
      </c>
      <c r="O20" s="52"/>
      <c r="P20" s="18">
        <f>F20</f>
        <v>6.3999999999999995</v>
      </c>
      <c r="Q20" s="18">
        <f t="shared" si="0"/>
        <v>0</v>
      </c>
      <c r="R20" s="18"/>
      <c r="S20" s="18">
        <f>P20</f>
        <v>6.3999999999999995</v>
      </c>
      <c r="T20">
        <v>6</v>
      </c>
    </row>
  </sheetData>
  <mergeCells count="1">
    <mergeCell ref="P4:R4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25</vt:i4>
      </vt:variant>
    </vt:vector>
  </HeadingPairs>
  <TitlesOfParts>
    <vt:vector size="46" baseType="lpstr">
      <vt:lpstr>Class 20 </vt:lpstr>
      <vt:lpstr>Class 1 Open Female</vt:lpstr>
      <vt:lpstr>Class 2 Open Male</vt:lpstr>
      <vt:lpstr>Class 21</vt:lpstr>
      <vt:lpstr>Class 9</vt:lpstr>
      <vt:lpstr>Class 3 Advanced</vt:lpstr>
      <vt:lpstr>Class 17 Squad Intermdiate</vt:lpstr>
      <vt:lpstr>Class 18</vt:lpstr>
      <vt:lpstr> Class 22 PDD A</vt:lpstr>
      <vt:lpstr>Class 23</vt:lpstr>
      <vt:lpstr>Class 24</vt:lpstr>
      <vt:lpstr>Class 11</vt:lpstr>
      <vt:lpstr>Class 8 Div 1</vt:lpstr>
      <vt:lpstr>Class 8 Div 2</vt:lpstr>
      <vt:lpstr>Class 8 Div 3</vt:lpstr>
      <vt:lpstr> Novice Class 6</vt:lpstr>
      <vt:lpstr>Class 5</vt:lpstr>
      <vt:lpstr>Class 7 Pre novice</vt:lpstr>
      <vt:lpstr>Class 13</vt:lpstr>
      <vt:lpstr>Class 13 Div 2</vt:lpstr>
      <vt:lpstr>Class 12</vt:lpstr>
      <vt:lpstr>' Class 22 PDD A'!Print_Area</vt:lpstr>
      <vt:lpstr>' Novice Class 6'!Print_Area</vt:lpstr>
      <vt:lpstr>'Class 12'!Print_Area</vt:lpstr>
      <vt:lpstr>'Class 13'!Print_Area</vt:lpstr>
      <vt:lpstr>'Class 17 Squad Intermdiate'!Print_Area</vt:lpstr>
      <vt:lpstr>'Class 20 '!Print_Area</vt:lpstr>
      <vt:lpstr>'Class 23'!Print_Area</vt:lpstr>
      <vt:lpstr>'Class 24'!Print_Area</vt:lpstr>
      <vt:lpstr>'Class 3 Advanced'!Print_Area</vt:lpstr>
      <vt:lpstr>'Class 5'!Print_Area</vt:lpstr>
      <vt:lpstr>'Class 7 Pre novice'!Print_Area</vt:lpstr>
      <vt:lpstr>'Class 8 Div 1'!Print_Area</vt:lpstr>
      <vt:lpstr>' Class 22 PDD A'!Print_Titles</vt:lpstr>
      <vt:lpstr>' Novice Class 6'!Print_Titles</vt:lpstr>
      <vt:lpstr>'Class 12'!Print_Titles</vt:lpstr>
      <vt:lpstr>'Class 13'!Print_Titles</vt:lpstr>
      <vt:lpstr>'Class 17 Squad Intermdiate'!Print_Titles</vt:lpstr>
      <vt:lpstr>'Class 20 '!Print_Titles</vt:lpstr>
      <vt:lpstr>'Class 23'!Print_Titles</vt:lpstr>
      <vt:lpstr>'Class 24'!Print_Titles</vt:lpstr>
      <vt:lpstr>'Class 3 Advanced'!Print_Titles</vt:lpstr>
      <vt:lpstr>'Class 5'!Print_Titles</vt:lpstr>
      <vt:lpstr>'Class 7 Pre novice'!Print_Titles</vt:lpstr>
      <vt:lpstr>'Class 8 Div 1'!Print_Titles</vt:lpstr>
      <vt:lpstr>'Class 9'!Print_Titles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Davis, Noeline (sanofi pasteur)</cp:lastModifiedBy>
  <cp:lastPrinted>2016-08-21T05:53:54Z</cp:lastPrinted>
  <dcterms:created xsi:type="dcterms:W3CDTF">2015-05-03T01:56:20Z</dcterms:created>
  <dcterms:modified xsi:type="dcterms:W3CDTF">2016-08-25T03:46:22Z</dcterms:modified>
</cp:coreProperties>
</file>