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200" windowHeight="8325" activeTab="3"/>
  </bookViews>
  <sheets>
    <sheet name="CL1 - Open Ind" sheetId="1" r:id="rId1"/>
    <sheet name="CL2 - Adv Ind" sheetId="22" r:id="rId2"/>
    <sheet name="CL3 - Inter Ind" sheetId="23" r:id="rId3"/>
    <sheet name="CL4 - Nov Ind CW" sheetId="24" r:id="rId4"/>
    <sheet name="CL8 - PreNov Ind CW" sheetId="25" r:id="rId5"/>
    <sheet name="CL9 - Prel Ind W A" sheetId="34" r:id="rId6"/>
    <sheet name="CL9 - Prel Ind W B" sheetId="33" r:id="rId7"/>
    <sheet name="CL9 - Prel Ind W AWD" sheetId="26" r:id="rId8"/>
    <sheet name="CL5 - Open PDD C" sheetId="14" r:id="rId9"/>
    <sheet name="CL10 - Nov PDD W" sheetId="27" r:id="rId10"/>
    <sheet name="CL13 - Open PDD Barrel" sheetId="32" r:id="rId11"/>
    <sheet name="CL14 - Novice PDD Barrel" sheetId="31" r:id="rId12"/>
    <sheet name="CL15 - Prelim PDD Barrel" sheetId="28" r:id="rId13"/>
    <sheet name="CL6 - Open Sq" sheetId="9" r:id="rId14"/>
    <sheet name="CL12 - Prel Sq" sheetId="21" r:id="rId15"/>
    <sheet name="CL16 - Barrel Sq" sheetId="12" r:id="rId16"/>
  </sheets>
  <definedNames>
    <definedName name="_xlnm.Print_Area" localSheetId="0">'CL1 - Open Ind'!$CB$1:$CG$8,'CL1 - Open Ind'!$A$1:$E$8</definedName>
    <definedName name="_xlnm.Print_Area" localSheetId="9">'CL10 - Nov PDD W'!$O$7:$T$39</definedName>
    <definedName name="_xlnm.Print_Area" localSheetId="14">'CL12 - Prel Sq'!$AQ$7:$AV$39</definedName>
    <definedName name="_xlnm.Print_Area" localSheetId="10">'CL13 - Open PDD Barrel'!$A$1:$C$15,'CL13 - Open PDD Barrel'!$L$1:$O$15</definedName>
    <definedName name="_xlnm.Print_Area" localSheetId="11">'CL14 - Novice PDD Barrel'!$A$1:$C$12,'CL14 - Novice PDD Barrel'!$L$1:$O$13</definedName>
    <definedName name="_xlnm.Print_Area" localSheetId="12">'CL15 - Prelim PDD Barrel'!$L$7:$O$33</definedName>
    <definedName name="_xlnm.Print_Area" localSheetId="15">'CL16 - Barrel Sq'!$N$7:$Q$46</definedName>
    <definedName name="_xlnm.Print_Area" localSheetId="1">'CL2 - Adv Ind'!$A$1:$E$11,'CL2 - Adv Ind'!$DE$1:$DH$11</definedName>
    <definedName name="_xlnm.Print_Area" localSheetId="2">'CL3 - Inter Ind'!$AQ$6:$AV$11</definedName>
    <definedName name="_xlnm.Print_Area" localSheetId="3">'CL4 - Nov Ind CW'!$AO$6:$AT$12</definedName>
    <definedName name="_xlnm.Print_Area" localSheetId="8">'CL5 - Open PDD C'!$W$7:$AB$39</definedName>
    <definedName name="_xlnm.Print_Area" localSheetId="13">'CL6 - Open Sq'!$AX$7:$BC$39</definedName>
    <definedName name="_xlnm.Print_Area" localSheetId="4">'CL8 - PreNov Ind CW'!$AQ$6:$AV$37</definedName>
    <definedName name="_xlnm.Print_Area" localSheetId="5">'CL9 - Prel Ind W A'!$AO$6:$AT$29</definedName>
    <definedName name="_xlnm.Print_Area" localSheetId="7">'CL9 - Prel Ind W AWD'!$AO$6:$AT$26</definedName>
    <definedName name="_xlnm.Print_Area" localSheetId="6">'CL9 - Prel Ind W B'!$AO$6:$AT$30</definedName>
    <definedName name="_xlnm.Print_Titles" localSheetId="0">'CL1 - Open Ind'!$A:$E,'CL1 - Open Ind'!$1:$5</definedName>
    <definedName name="_xlnm.Print_Titles" localSheetId="9">'CL10 - Nov PDD W'!$A:$E,'CL10 - Nov PDD W'!$1:$6</definedName>
    <definedName name="_xlnm.Print_Titles" localSheetId="14">'CL12 - Prel Sq'!$A:$E,'CL12 - Prel Sq'!$1:$6</definedName>
    <definedName name="_xlnm.Print_Titles" localSheetId="10">'CL13 - Open PDD Barrel'!$A:$C,'CL13 - Open PDD Barrel'!$1:$6</definedName>
    <definedName name="_xlnm.Print_Titles" localSheetId="11">'CL14 - Novice PDD Barrel'!$A:$C,'CL14 - Novice PDD Barrel'!$1:$6</definedName>
    <definedName name="_xlnm.Print_Titles" localSheetId="12">'CL15 - Prelim PDD Barrel'!$A:$C,'CL15 - Prelim PDD Barrel'!$1:$6</definedName>
    <definedName name="_xlnm.Print_Titles" localSheetId="15">'CL16 - Barrel Sq'!$A:$C,'CL16 - Barrel Sq'!$1:$6</definedName>
    <definedName name="_xlnm.Print_Titles" localSheetId="1">'CL2 - Adv Ind'!$A:$E,'CL2 - Adv Ind'!$1:$5</definedName>
    <definedName name="_xlnm.Print_Titles" localSheetId="2">'CL3 - Inter Ind'!$A:$E,'CL3 - Inter Ind'!$1:$5</definedName>
    <definedName name="_xlnm.Print_Titles" localSheetId="3">'CL4 - Nov Ind CW'!$A:$E,'CL4 - Nov Ind CW'!$1:$5</definedName>
    <definedName name="_xlnm.Print_Titles" localSheetId="8">'CL5 - Open PDD C'!$A:$E,'CL5 - Open PDD C'!$1:$6</definedName>
    <definedName name="_xlnm.Print_Titles" localSheetId="13">'CL6 - Open Sq'!$A:$E,'CL6 - Open Sq'!$1:$6</definedName>
    <definedName name="_xlnm.Print_Titles" localSheetId="4">'CL8 - PreNov Ind CW'!$A:$E,'CL8 - PreNov Ind CW'!$1:$5</definedName>
    <definedName name="_xlnm.Print_Titles" localSheetId="5">'CL9 - Prel Ind W A'!$A:$E,'CL9 - Prel Ind W A'!$1:$5</definedName>
    <definedName name="_xlnm.Print_Titles" localSheetId="7">'CL9 - Prel Ind W AWD'!$A:$E,'CL9 - Prel Ind W AWD'!$1:$5</definedName>
    <definedName name="_xlnm.Print_Titles" localSheetId="6">'CL9 - Prel Ind W B'!$A:$E,'CL9 - Prel Ind W B'!$1:$5</definedName>
  </definedNames>
  <calcPr calcId="125725"/>
</workbook>
</file>

<file path=xl/calcChain.xml><?xml version="1.0" encoding="utf-8"?>
<calcChain xmlns="http://schemas.openxmlformats.org/spreadsheetml/2006/main">
  <c r="AR10" i="34"/>
  <c r="AL10"/>
  <c r="AF10"/>
  <c r="AG10" s="1"/>
  <c r="AH10" s="1"/>
  <c r="T10"/>
  <c r="N10"/>
  <c r="O10" s="1"/>
  <c r="P10" s="1"/>
  <c r="AR7"/>
  <c r="AL7"/>
  <c r="AF7"/>
  <c r="AG7" s="1"/>
  <c r="AH7" s="1"/>
  <c r="T7"/>
  <c r="N7"/>
  <c r="O7" s="1"/>
  <c r="P7" s="1"/>
  <c r="AR6"/>
  <c r="AL6"/>
  <c r="AF6"/>
  <c r="AG6" s="1"/>
  <c r="AH6" s="1"/>
  <c r="T6"/>
  <c r="N6"/>
  <c r="O6" s="1"/>
  <c r="P6" s="1"/>
  <c r="AR9"/>
  <c r="AL9"/>
  <c r="AF9"/>
  <c r="AG9" s="1"/>
  <c r="AH9" s="1"/>
  <c r="T9"/>
  <c r="N9"/>
  <c r="O9" s="1"/>
  <c r="P9" s="1"/>
  <c r="AR8"/>
  <c r="AL8"/>
  <c r="AF8"/>
  <c r="AG8" s="1"/>
  <c r="AH8" s="1"/>
  <c r="T8"/>
  <c r="N8"/>
  <c r="O8" s="1"/>
  <c r="P8" s="1"/>
  <c r="AT2"/>
  <c r="AT1"/>
  <c r="AR7" i="33"/>
  <c r="AL7"/>
  <c r="AF7"/>
  <c r="AG7" s="1"/>
  <c r="AH7" s="1"/>
  <c r="T7"/>
  <c r="N7"/>
  <c r="O7" s="1"/>
  <c r="P7" s="1"/>
  <c r="AR9"/>
  <c r="AL9"/>
  <c r="AF9"/>
  <c r="AG9" s="1"/>
  <c r="AH9" s="1"/>
  <c r="T9"/>
  <c r="N9"/>
  <c r="O9" s="1"/>
  <c r="P9" s="1"/>
  <c r="AR8"/>
  <c r="AL8"/>
  <c r="AF8"/>
  <c r="AG8" s="1"/>
  <c r="AH8" s="1"/>
  <c r="T8"/>
  <c r="N8"/>
  <c r="O8" s="1"/>
  <c r="P8" s="1"/>
  <c r="AR6"/>
  <c r="AL6"/>
  <c r="AF6"/>
  <c r="AG6" s="1"/>
  <c r="AH6" s="1"/>
  <c r="T6"/>
  <c r="N6"/>
  <c r="O6" s="1"/>
  <c r="P6" s="1"/>
  <c r="AR11"/>
  <c r="AL11"/>
  <c r="AF11"/>
  <c r="AG11" s="1"/>
  <c r="AH11" s="1"/>
  <c r="T11"/>
  <c r="N11"/>
  <c r="O11" s="1"/>
  <c r="P11" s="1"/>
  <c r="AR10"/>
  <c r="AL10"/>
  <c r="AF10"/>
  <c r="AG10" s="1"/>
  <c r="AH10" s="1"/>
  <c r="T10"/>
  <c r="N10"/>
  <c r="O10" s="1"/>
  <c r="P10" s="1"/>
  <c r="AT2"/>
  <c r="AT1"/>
  <c r="G13" i="12"/>
  <c r="AT21" i="21"/>
  <c r="AN21"/>
  <c r="U21"/>
  <c r="AG20"/>
  <c r="N20"/>
  <c r="AG19"/>
  <c r="N19"/>
  <c r="AG18"/>
  <c r="N18"/>
  <c r="AG17"/>
  <c r="N17"/>
  <c r="AG16"/>
  <c r="N16"/>
  <c r="AG15"/>
  <c r="AG21" s="1"/>
  <c r="AH21" s="1"/>
  <c r="AI21" s="1"/>
  <c r="AO21" s="1"/>
  <c r="AR21" s="1"/>
  <c r="N15"/>
  <c r="N21" s="1"/>
  <c r="O21" s="1"/>
  <c r="P21" s="1"/>
  <c r="V21" s="1"/>
  <c r="AQ21" s="1"/>
  <c r="AR6" i="24"/>
  <c r="AL6"/>
  <c r="AE6"/>
  <c r="AF6" s="1"/>
  <c r="AH6" s="1"/>
  <c r="T6"/>
  <c r="M6"/>
  <c r="N6" s="1"/>
  <c r="P6" s="1"/>
  <c r="J10" i="28"/>
  <c r="M10" s="1"/>
  <c r="F10"/>
  <c r="L10" s="1"/>
  <c r="L45" i="12"/>
  <c r="O45" s="1"/>
  <c r="G45"/>
  <c r="N45" s="1"/>
  <c r="L13"/>
  <c r="O13" s="1"/>
  <c r="P13" s="1"/>
  <c r="N13"/>
  <c r="J10" i="32"/>
  <c r="M10" s="1"/>
  <c r="F10"/>
  <c r="L10" s="1"/>
  <c r="J8"/>
  <c r="M8" s="1"/>
  <c r="F8"/>
  <c r="L8" s="1"/>
  <c r="J14"/>
  <c r="M14" s="1"/>
  <c r="F14"/>
  <c r="L14" s="1"/>
  <c r="J12"/>
  <c r="M12" s="1"/>
  <c r="F12"/>
  <c r="L12" s="1"/>
  <c r="O2"/>
  <c r="O1"/>
  <c r="J10" i="31"/>
  <c r="M10" s="1"/>
  <c r="F10"/>
  <c r="L10"/>
  <c r="J12"/>
  <c r="M12" s="1"/>
  <c r="F12"/>
  <c r="L12" s="1"/>
  <c r="J8"/>
  <c r="M8" s="1"/>
  <c r="F8"/>
  <c r="L8" s="1"/>
  <c r="O2"/>
  <c r="O1"/>
  <c r="R14" i="27"/>
  <c r="M14"/>
  <c r="P14" s="1"/>
  <c r="H14"/>
  <c r="O14" s="1"/>
  <c r="R12"/>
  <c r="M12"/>
  <c r="P12" s="1"/>
  <c r="H12"/>
  <c r="O12" s="1"/>
  <c r="R10"/>
  <c r="M10"/>
  <c r="P10" s="1"/>
  <c r="H10"/>
  <c r="O10" s="1"/>
  <c r="CY6" i="22"/>
  <c r="CQ6"/>
  <c r="CS6" s="1"/>
  <c r="CI6"/>
  <c r="CJ6" s="1"/>
  <c r="CL6" s="1"/>
  <c r="BU6"/>
  <c r="BW6" s="1"/>
  <c r="BM6"/>
  <c r="BN6" s="1"/>
  <c r="BP6" s="1"/>
  <c r="AZ6"/>
  <c r="AR6"/>
  <c r="AT6" s="1"/>
  <c r="AJ6"/>
  <c r="AK6" s="1"/>
  <c r="AM6" s="1"/>
  <c r="V6"/>
  <c r="X6" s="1"/>
  <c r="N6"/>
  <c r="O6" s="1"/>
  <c r="Q6" s="1"/>
  <c r="CY11"/>
  <c r="CQ11"/>
  <c r="CS11" s="1"/>
  <c r="CI11"/>
  <c r="CJ11" s="1"/>
  <c r="CL11" s="1"/>
  <c r="BU11"/>
  <c r="BW11" s="1"/>
  <c r="BM11"/>
  <c r="BN11" s="1"/>
  <c r="BP11" s="1"/>
  <c r="AZ11"/>
  <c r="AR11"/>
  <c r="AT11" s="1"/>
  <c r="AJ11"/>
  <c r="AK11" s="1"/>
  <c r="AM11" s="1"/>
  <c r="V11"/>
  <c r="X11" s="1"/>
  <c r="N11"/>
  <c r="O11" s="1"/>
  <c r="Q11" s="1"/>
  <c r="N8"/>
  <c r="O8" s="1"/>
  <c r="Q8" s="1"/>
  <c r="V8"/>
  <c r="X8" s="1"/>
  <c r="AJ8"/>
  <c r="AK8" s="1"/>
  <c r="AM8" s="1"/>
  <c r="AR8"/>
  <c r="AT8" s="1"/>
  <c r="AZ8"/>
  <c r="BM8"/>
  <c r="BN8" s="1"/>
  <c r="BP8" s="1"/>
  <c r="BU8"/>
  <c r="BW8" s="1"/>
  <c r="CI8"/>
  <c r="CJ8" s="1"/>
  <c r="CL8" s="1"/>
  <c r="CQ8"/>
  <c r="CS8" s="1"/>
  <c r="CY8"/>
  <c r="L21" i="12"/>
  <c r="O21" s="1"/>
  <c r="G21"/>
  <c r="N21" s="1"/>
  <c r="L29"/>
  <c r="O29" s="1"/>
  <c r="G29"/>
  <c r="N29" s="1"/>
  <c r="AR7" i="26"/>
  <c r="AL7"/>
  <c r="AF7"/>
  <c r="AG7" s="1"/>
  <c r="AH7" s="1"/>
  <c r="T7"/>
  <c r="N7"/>
  <c r="O7" s="1"/>
  <c r="P7" s="1"/>
  <c r="AR6"/>
  <c r="AL6"/>
  <c r="AF6"/>
  <c r="AG6" s="1"/>
  <c r="AH6" s="1"/>
  <c r="T6"/>
  <c r="N6"/>
  <c r="O6" s="1"/>
  <c r="P6" s="1"/>
  <c r="AT12" i="25"/>
  <c r="AN12"/>
  <c r="AG12"/>
  <c r="AH12" s="1"/>
  <c r="AJ12" s="1"/>
  <c r="U12"/>
  <c r="N12"/>
  <c r="O12" s="1"/>
  <c r="Q12" s="1"/>
  <c r="AT7"/>
  <c r="AN7"/>
  <c r="AG7"/>
  <c r="AH7" s="1"/>
  <c r="AJ7" s="1"/>
  <c r="U7"/>
  <c r="N7"/>
  <c r="O7" s="1"/>
  <c r="Q7" s="1"/>
  <c r="AT10"/>
  <c r="AN10"/>
  <c r="AG10"/>
  <c r="AH10" s="1"/>
  <c r="AJ10" s="1"/>
  <c r="U10"/>
  <c r="N10"/>
  <c r="O10" s="1"/>
  <c r="Q10" s="1"/>
  <c r="AT6"/>
  <c r="AN6"/>
  <c r="AG6"/>
  <c r="AH6" s="1"/>
  <c r="AJ6" s="1"/>
  <c r="U6"/>
  <c r="N6"/>
  <c r="O6" s="1"/>
  <c r="Q6" s="1"/>
  <c r="AT8"/>
  <c r="AN8"/>
  <c r="AG8"/>
  <c r="AH8" s="1"/>
  <c r="AJ8" s="1"/>
  <c r="U8"/>
  <c r="N8"/>
  <c r="O8" s="1"/>
  <c r="Q8" s="1"/>
  <c r="AT11"/>
  <c r="AN11"/>
  <c r="AG11"/>
  <c r="AH11" s="1"/>
  <c r="AJ11" s="1"/>
  <c r="U11"/>
  <c r="N11"/>
  <c r="O11" s="1"/>
  <c r="Q11" s="1"/>
  <c r="AT7" i="23"/>
  <c r="AN7"/>
  <c r="AF7"/>
  <c r="AG7" s="1"/>
  <c r="AI7" s="1"/>
  <c r="U7"/>
  <c r="M7"/>
  <c r="N7" s="1"/>
  <c r="P7" s="1"/>
  <c r="AT8"/>
  <c r="AN8"/>
  <c r="AF8"/>
  <c r="AG8" s="1"/>
  <c r="AI8" s="1"/>
  <c r="U8"/>
  <c r="M8"/>
  <c r="N8" s="1"/>
  <c r="P8" s="1"/>
  <c r="AT9"/>
  <c r="AN9"/>
  <c r="AF9"/>
  <c r="AG9" s="1"/>
  <c r="AI9" s="1"/>
  <c r="U9"/>
  <c r="M9"/>
  <c r="N9" s="1"/>
  <c r="P9" s="1"/>
  <c r="CY7" i="22"/>
  <c r="CQ7"/>
  <c r="CS7" s="1"/>
  <c r="CI7"/>
  <c r="CJ7" s="1"/>
  <c r="CL7" s="1"/>
  <c r="BU7"/>
  <c r="BW7" s="1"/>
  <c r="BM7"/>
  <c r="BN7" s="1"/>
  <c r="BP7" s="1"/>
  <c r="AZ7"/>
  <c r="AR7"/>
  <c r="AT7" s="1"/>
  <c r="AJ7"/>
  <c r="AK7" s="1"/>
  <c r="AM7" s="1"/>
  <c r="V7"/>
  <c r="X7" s="1"/>
  <c r="N7"/>
  <c r="O7" s="1"/>
  <c r="Q7" s="1"/>
  <c r="CY10"/>
  <c r="CQ10"/>
  <c r="CS10" s="1"/>
  <c r="CI10"/>
  <c r="CJ10" s="1"/>
  <c r="CL10" s="1"/>
  <c r="BU10"/>
  <c r="BW10" s="1"/>
  <c r="BM10"/>
  <c r="BN10" s="1"/>
  <c r="BP10" s="1"/>
  <c r="AZ10"/>
  <c r="AR10"/>
  <c r="AT10" s="1"/>
  <c r="AJ10"/>
  <c r="AK10" s="1"/>
  <c r="AM10" s="1"/>
  <c r="V10"/>
  <c r="X10" s="1"/>
  <c r="N10"/>
  <c r="O10" s="1"/>
  <c r="Q10" s="1"/>
  <c r="CY9"/>
  <c r="CQ9"/>
  <c r="CS9" s="1"/>
  <c r="CI9"/>
  <c r="CJ9" s="1"/>
  <c r="CL9" s="1"/>
  <c r="BU9"/>
  <c r="BW9" s="1"/>
  <c r="BM9"/>
  <c r="BN9" s="1"/>
  <c r="BP9" s="1"/>
  <c r="AZ9"/>
  <c r="AR9"/>
  <c r="AT9" s="1"/>
  <c r="AJ9"/>
  <c r="AK9" s="1"/>
  <c r="AM9" s="1"/>
  <c r="V9"/>
  <c r="X9" s="1"/>
  <c r="N9"/>
  <c r="O9" s="1"/>
  <c r="Q9" s="1"/>
  <c r="CX6" i="1"/>
  <c r="CQ6"/>
  <c r="CE6"/>
  <c r="BW6"/>
  <c r="BY6" s="1"/>
  <c r="CV6" s="1"/>
  <c r="BO6"/>
  <c r="BJ6"/>
  <c r="BK6" s="1"/>
  <c r="AZ6"/>
  <c r="BA6" s="1"/>
  <c r="BC6" s="1"/>
  <c r="AL6"/>
  <c r="AO6" s="1"/>
  <c r="CU6" s="1"/>
  <c r="CW6" s="1"/>
  <c r="CY6" s="1"/>
  <c r="AC6"/>
  <c r="X6"/>
  <c r="Y6" s="1"/>
  <c r="N6"/>
  <c r="O6" s="1"/>
  <c r="Q6" s="1"/>
  <c r="CX7"/>
  <c r="CQ7"/>
  <c r="CE7"/>
  <c r="BW7"/>
  <c r="BY7" s="1"/>
  <c r="CV7" s="1"/>
  <c r="BO7"/>
  <c r="BJ7"/>
  <c r="BK7" s="1"/>
  <c r="AZ7"/>
  <c r="BA7" s="1"/>
  <c r="BC7" s="1"/>
  <c r="AL7"/>
  <c r="AO7" s="1"/>
  <c r="CU7" s="1"/>
  <c r="AC7"/>
  <c r="X7"/>
  <c r="Y7" s="1"/>
  <c r="N7"/>
  <c r="O7" s="1"/>
  <c r="Q7" s="1"/>
  <c r="AT13" i="21"/>
  <c r="AN13"/>
  <c r="U13"/>
  <c r="BA13" i="9"/>
  <c r="AR13"/>
  <c r="AT13" s="1"/>
  <c r="V13"/>
  <c r="X13" s="1"/>
  <c r="R8" i="27"/>
  <c r="Z8" i="14"/>
  <c r="R8"/>
  <c r="T8" s="1"/>
  <c r="U8" s="1"/>
  <c r="X8" s="1"/>
  <c r="I8"/>
  <c r="K8" s="1"/>
  <c r="L8" s="1"/>
  <c r="W8" s="1"/>
  <c r="AT9" i="25"/>
  <c r="AN9"/>
  <c r="AG9"/>
  <c r="AH9" s="1"/>
  <c r="AJ9" s="1"/>
  <c r="U9"/>
  <c r="N9"/>
  <c r="O9" s="1"/>
  <c r="Q9" s="1"/>
  <c r="AR7" i="24"/>
  <c r="AT2"/>
  <c r="AT1"/>
  <c r="AL7"/>
  <c r="AE7"/>
  <c r="AF7" s="1"/>
  <c r="AH7" s="1"/>
  <c r="T7"/>
  <c r="AT6" i="23"/>
  <c r="M6"/>
  <c r="N6" s="1"/>
  <c r="P6" s="1"/>
  <c r="U6"/>
  <c r="AF6"/>
  <c r="AG6" s="1"/>
  <c r="AI6" s="1"/>
  <c r="AN6"/>
  <c r="DH2" i="22"/>
  <c r="DH1"/>
  <c r="DA2"/>
  <c r="DA1"/>
  <c r="BB2"/>
  <c r="BB1"/>
  <c r="CX8" i="1"/>
  <c r="CZ2"/>
  <c r="CZ1"/>
  <c r="CQ8"/>
  <c r="CS2"/>
  <c r="CS1"/>
  <c r="AZ8"/>
  <c r="BA8" s="1"/>
  <c r="BC8" s="1"/>
  <c r="N8"/>
  <c r="O8" s="1"/>
  <c r="Q8" s="1"/>
  <c r="X8"/>
  <c r="Y8" s="1"/>
  <c r="AC8"/>
  <c r="AL8"/>
  <c r="AO8" s="1"/>
  <c r="CU8" s="1"/>
  <c r="BJ8"/>
  <c r="BK8" s="1"/>
  <c r="BO8"/>
  <c r="BW8"/>
  <c r="BY8" s="1"/>
  <c r="CV8" s="1"/>
  <c r="CE8"/>
  <c r="CL2"/>
  <c r="CL1"/>
  <c r="O1" i="28"/>
  <c r="O2"/>
  <c r="F8"/>
  <c r="L8" s="1"/>
  <c r="J8"/>
  <c r="M8" s="1"/>
  <c r="M8" i="27"/>
  <c r="P8" s="1"/>
  <c r="H8"/>
  <c r="O8" s="1"/>
  <c r="T1"/>
  <c r="T2"/>
  <c r="AT1" i="26"/>
  <c r="AT2"/>
  <c r="AV1" i="25"/>
  <c r="AV2"/>
  <c r="M7" i="24"/>
  <c r="N7" s="1"/>
  <c r="P7" s="1"/>
  <c r="U7" s="1"/>
  <c r="AO7" s="1"/>
  <c r="AV1" i="23"/>
  <c r="AV2"/>
  <c r="L37" i="12"/>
  <c r="G37"/>
  <c r="N37" s="1"/>
  <c r="AG7" i="21"/>
  <c r="AG8"/>
  <c r="AG9"/>
  <c r="AG10"/>
  <c r="AG11"/>
  <c r="AG12"/>
  <c r="N7"/>
  <c r="N8"/>
  <c r="N9"/>
  <c r="N10"/>
  <c r="N11"/>
  <c r="N12"/>
  <c r="AV1"/>
  <c r="AV2"/>
  <c r="AJ7" i="9"/>
  <c r="AJ8"/>
  <c r="AJ9"/>
  <c r="AJ10"/>
  <c r="AJ11"/>
  <c r="AJ12"/>
  <c r="N7"/>
  <c r="N13" s="1"/>
  <c r="O13" s="1"/>
  <c r="Q13" s="1"/>
  <c r="N8"/>
  <c r="N9"/>
  <c r="N10"/>
  <c r="N11"/>
  <c r="N12"/>
  <c r="AB1" i="14"/>
  <c r="AB2"/>
  <c r="Q1" i="12"/>
  <c r="Q2"/>
  <c r="O37"/>
  <c r="BC1" i="9"/>
  <c r="BC2"/>
  <c r="CG2" i="1"/>
  <c r="CG1"/>
  <c r="N13" i="21"/>
  <c r="O13" s="1"/>
  <c r="P13" s="1"/>
  <c r="V13" s="1"/>
  <c r="AQ13" s="1"/>
  <c r="Y13" i="9" l="1"/>
  <c r="AX13" s="1"/>
  <c r="CW8" i="1"/>
  <c r="CY8" s="1"/>
  <c r="CW7"/>
  <c r="CY7" s="1"/>
  <c r="CT7" i="22"/>
  <c r="CW7" s="1"/>
  <c r="CT9"/>
  <c r="CW9" s="1"/>
  <c r="CT8"/>
  <c r="CW8" s="1"/>
  <c r="BX7"/>
  <c r="CV7" s="1"/>
  <c r="BX9"/>
  <c r="CV9" s="1"/>
  <c r="BX8"/>
  <c r="CV8" s="1"/>
  <c r="CT6"/>
  <c r="CW6" s="1"/>
  <c r="CT10"/>
  <c r="CW10" s="1"/>
  <c r="CT11"/>
  <c r="CW11" s="1"/>
  <c r="BX10"/>
  <c r="CV10" s="1"/>
  <c r="CX10" s="1"/>
  <c r="CZ10" s="1"/>
  <c r="DF10" s="1"/>
  <c r="AS21" i="21"/>
  <c r="AU21" s="1"/>
  <c r="AG13"/>
  <c r="AH13" s="1"/>
  <c r="AI13" s="1"/>
  <c r="AO13" s="1"/>
  <c r="AR13" s="1"/>
  <c r="V9" i="25"/>
  <c r="AQ9" s="1"/>
  <c r="AM6" i="24"/>
  <c r="AP6" s="1"/>
  <c r="U6"/>
  <c r="AO6" s="1"/>
  <c r="AQ6" s="1"/>
  <c r="AS6" s="1"/>
  <c r="AM7"/>
  <c r="AP7" s="1"/>
  <c r="AQ7" s="1"/>
  <c r="AS7" s="1"/>
  <c r="AO12" i="25"/>
  <c r="AR12" s="1"/>
  <c r="V7"/>
  <c r="AQ7" s="1"/>
  <c r="V12"/>
  <c r="AQ12" s="1"/>
  <c r="AS12" s="1"/>
  <c r="AU12" s="1"/>
  <c r="AO7"/>
  <c r="AR7" s="1"/>
  <c r="AS7"/>
  <c r="AU7" s="1"/>
  <c r="AO10"/>
  <c r="AR10" s="1"/>
  <c r="AO6"/>
  <c r="AR6" s="1"/>
  <c r="AO11"/>
  <c r="AR11" s="1"/>
  <c r="AO9"/>
  <c r="AR9" s="1"/>
  <c r="AS9" s="1"/>
  <c r="AU9" s="1"/>
  <c r="AO8"/>
  <c r="AR8" s="1"/>
  <c r="V10"/>
  <c r="AQ10" s="1"/>
  <c r="AS10" s="1"/>
  <c r="AU10" s="1"/>
  <c r="V6"/>
  <c r="AQ6" s="1"/>
  <c r="AS6" s="1"/>
  <c r="AU6" s="1"/>
  <c r="V8"/>
  <c r="AQ8" s="1"/>
  <c r="V11"/>
  <c r="AQ11" s="1"/>
  <c r="AS11" s="1"/>
  <c r="AU11" s="1"/>
  <c r="AM7" i="33"/>
  <c r="AP7" s="1"/>
  <c r="U7"/>
  <c r="AO7" s="1"/>
  <c r="AQ7" s="1"/>
  <c r="AS7" s="1"/>
  <c r="U8"/>
  <c r="AO8" s="1"/>
  <c r="U9" i="34"/>
  <c r="AO9" s="1"/>
  <c r="Y8" i="14"/>
  <c r="AA8" s="1"/>
  <c r="AO7" i="23"/>
  <c r="AR7" s="1"/>
  <c r="AO8"/>
  <c r="AR8" s="1"/>
  <c r="AO9"/>
  <c r="AR9" s="1"/>
  <c r="AO6"/>
  <c r="AR6" s="1"/>
  <c r="V8"/>
  <c r="AQ8" s="1"/>
  <c r="V7"/>
  <c r="AQ7" s="1"/>
  <c r="AS7" s="1"/>
  <c r="AU7" s="1"/>
  <c r="V9"/>
  <c r="AQ9" s="1"/>
  <c r="AS9" s="1"/>
  <c r="AU9" s="1"/>
  <c r="V6"/>
  <c r="AQ6" s="1"/>
  <c r="AS6" s="1"/>
  <c r="AU6" s="1"/>
  <c r="AV6" s="1"/>
  <c r="BQ8" i="1"/>
  <c r="BR8" s="1"/>
  <c r="CO8" s="1"/>
  <c r="BQ6"/>
  <c r="BR6" s="1"/>
  <c r="CO6" s="1"/>
  <c r="BQ7"/>
  <c r="BR7" s="1"/>
  <c r="CO7" s="1"/>
  <c r="AF6"/>
  <c r="AG6" s="1"/>
  <c r="CN6" s="1"/>
  <c r="CP6" s="1"/>
  <c r="CR6" s="1"/>
  <c r="AF8"/>
  <c r="AG8" s="1"/>
  <c r="CN8" s="1"/>
  <c r="CP8" s="1"/>
  <c r="CR8" s="1"/>
  <c r="AF7"/>
  <c r="AG7" s="1"/>
  <c r="CN7" s="1"/>
  <c r="U9" i="33"/>
  <c r="AO9" s="1"/>
  <c r="U6"/>
  <c r="AO6" s="1"/>
  <c r="AM6"/>
  <c r="AP6" s="1"/>
  <c r="AM9"/>
  <c r="AP9" s="1"/>
  <c r="AM8"/>
  <c r="AP8" s="1"/>
  <c r="AQ8" s="1"/>
  <c r="AS8" s="1"/>
  <c r="U10"/>
  <c r="AO10" s="1"/>
  <c r="AM10"/>
  <c r="AP10" s="1"/>
  <c r="U11"/>
  <c r="AO11" s="1"/>
  <c r="AM11"/>
  <c r="AP11" s="1"/>
  <c r="AM9" i="34"/>
  <c r="AP9" s="1"/>
  <c r="AQ9" s="1"/>
  <c r="AS9" s="1"/>
  <c r="U7"/>
  <c r="AO7" s="1"/>
  <c r="U8"/>
  <c r="AO8" s="1"/>
  <c r="U6"/>
  <c r="AO6" s="1"/>
  <c r="U10"/>
  <c r="AO10" s="1"/>
  <c r="AM10"/>
  <c r="AP10" s="1"/>
  <c r="AM8"/>
  <c r="AP8" s="1"/>
  <c r="AM6"/>
  <c r="AP6" s="1"/>
  <c r="AM7"/>
  <c r="AP7" s="1"/>
  <c r="AQ7" s="1"/>
  <c r="AS7" s="1"/>
  <c r="U7" i="26"/>
  <c r="AO7" s="1"/>
  <c r="AM7"/>
  <c r="AP7" s="1"/>
  <c r="U6"/>
  <c r="AO6" s="1"/>
  <c r="AM6"/>
  <c r="AP6" s="1"/>
  <c r="CX8" i="22"/>
  <c r="CZ8" s="1"/>
  <c r="AS13" i="21"/>
  <c r="AU13" s="1"/>
  <c r="BX11" i="22"/>
  <c r="CV11" s="1"/>
  <c r="CX11" s="1"/>
  <c r="CZ11" s="1"/>
  <c r="BX6"/>
  <c r="CV6" s="1"/>
  <c r="CX6" s="1"/>
  <c r="CZ6" s="1"/>
  <c r="P45" i="12"/>
  <c r="P37"/>
  <c r="P29"/>
  <c r="P21"/>
  <c r="N10" i="28"/>
  <c r="N8"/>
  <c r="N10" i="31"/>
  <c r="N12"/>
  <c r="N8"/>
  <c r="N10" i="32"/>
  <c r="N8"/>
  <c r="N14"/>
  <c r="N12"/>
  <c r="Q14" i="27"/>
  <c r="S14" s="1"/>
  <c r="Q12"/>
  <c r="S12" s="1"/>
  <c r="Q10"/>
  <c r="S10" s="1"/>
  <c r="Q8"/>
  <c r="S8" s="1"/>
  <c r="AU7" i="22"/>
  <c r="AX7" s="1"/>
  <c r="AU9"/>
  <c r="AX9" s="1"/>
  <c r="AU8"/>
  <c r="AX8" s="1"/>
  <c r="AU6"/>
  <c r="AX6" s="1"/>
  <c r="Y7"/>
  <c r="AW7" s="1"/>
  <c r="AY7" s="1"/>
  <c r="BA7" s="1"/>
  <c r="DE7" s="1"/>
  <c r="Y9"/>
  <c r="AW9" s="1"/>
  <c r="AY9" s="1"/>
  <c r="BA9" s="1"/>
  <c r="DE9" s="1"/>
  <c r="Y8"/>
  <c r="AW8" s="1"/>
  <c r="AY8" s="1"/>
  <c r="BA8" s="1"/>
  <c r="Y6"/>
  <c r="AW6" s="1"/>
  <c r="AY6" s="1"/>
  <c r="BA6" s="1"/>
  <c r="DE6" s="1"/>
  <c r="AU10"/>
  <c r="AX10" s="1"/>
  <c r="Y10"/>
  <c r="AW10" s="1"/>
  <c r="AY10" s="1"/>
  <c r="BA10" s="1"/>
  <c r="DE10" s="1"/>
  <c r="AU11"/>
  <c r="AX11" s="1"/>
  <c r="Y11"/>
  <c r="AW11" s="1"/>
  <c r="CJ8" i="1"/>
  <c r="BZ6"/>
  <c r="CC6" s="1"/>
  <c r="CJ6"/>
  <c r="CI8"/>
  <c r="AP8"/>
  <c r="CB8" s="1"/>
  <c r="CJ7"/>
  <c r="AP6"/>
  <c r="CB6" s="1"/>
  <c r="CI6"/>
  <c r="CK6" s="1"/>
  <c r="AP7"/>
  <c r="CB7" s="1"/>
  <c r="CI7"/>
  <c r="CK7" s="1"/>
  <c r="AJ13" i="9"/>
  <c r="AK13" s="1"/>
  <c r="AM13" s="1"/>
  <c r="AU13" s="1"/>
  <c r="AY13" s="1"/>
  <c r="AZ13" s="1"/>
  <c r="BB13" s="1"/>
  <c r="BZ7" i="1" l="1"/>
  <c r="CC7" s="1"/>
  <c r="BZ8"/>
  <c r="CC8" s="1"/>
  <c r="CD7"/>
  <c r="CF7" s="1"/>
  <c r="CX9" i="22"/>
  <c r="CZ9" s="1"/>
  <c r="DF9" s="1"/>
  <c r="CX7"/>
  <c r="CZ7" s="1"/>
  <c r="DF7" s="1"/>
  <c r="DG7" s="1"/>
  <c r="DG9"/>
  <c r="DG10"/>
  <c r="AS8" i="25"/>
  <c r="AU8" s="1"/>
  <c r="AQ9" i="33"/>
  <c r="AS9" s="1"/>
  <c r="AQ6"/>
  <c r="AS6" s="1"/>
  <c r="AQ10" i="34"/>
  <c r="AS10" s="1"/>
  <c r="AQ8"/>
  <c r="AS8" s="1"/>
  <c r="AS8" i="23"/>
  <c r="AU8" s="1"/>
  <c r="CD6" i="1"/>
  <c r="CF6" s="1"/>
  <c r="CP7"/>
  <c r="CR7" s="1"/>
  <c r="AQ11" i="33"/>
  <c r="AS11" s="1"/>
  <c r="AQ10"/>
  <c r="AS10" s="1"/>
  <c r="AQ6" i="34"/>
  <c r="AS6" s="1"/>
  <c r="AQ7" i="26"/>
  <c r="AS7" s="1"/>
  <c r="AQ6"/>
  <c r="AS6" s="1"/>
  <c r="DF6" i="22"/>
  <c r="DG6" s="1"/>
  <c r="DF11"/>
  <c r="DF8"/>
  <c r="DE8"/>
  <c r="AY11"/>
  <c r="BA11" s="1"/>
  <c r="CD8" i="1"/>
  <c r="CF8" s="1"/>
  <c r="CK8"/>
  <c r="DG8" i="22" l="1"/>
  <c r="DE11"/>
  <c r="DG11" s="1"/>
</calcChain>
</file>

<file path=xl/sharedStrings.xml><?xml version="1.0" encoding="utf-8"?>
<sst xmlns="http://schemas.openxmlformats.org/spreadsheetml/2006/main" count="1147" uniqueCount="177">
  <si>
    <t>No.</t>
  </si>
  <si>
    <t>Vaulter</t>
  </si>
  <si>
    <t>Horse</t>
  </si>
  <si>
    <t>Lunger</t>
  </si>
  <si>
    <t>Club</t>
  </si>
  <si>
    <t>Flag</t>
  </si>
  <si>
    <t>Mill</t>
  </si>
  <si>
    <t>Stand</t>
  </si>
  <si>
    <t>V'ltOn</t>
  </si>
  <si>
    <t>Score</t>
  </si>
  <si>
    <t>COMPULSORIES</t>
  </si>
  <si>
    <t>Perf</t>
  </si>
  <si>
    <t>FREESTYLE</t>
  </si>
  <si>
    <t>TOTAL</t>
  </si>
  <si>
    <t>SCORE</t>
  </si>
  <si>
    <t>Judge at A:</t>
  </si>
  <si>
    <t>Judge at B:</t>
  </si>
  <si>
    <t>Judges' Scores</t>
  </si>
  <si>
    <t>A</t>
  </si>
  <si>
    <t>B</t>
  </si>
  <si>
    <t>Actual</t>
  </si>
  <si>
    <t>Place</t>
  </si>
  <si>
    <t>Kneel</t>
  </si>
  <si>
    <t>R</t>
  </si>
  <si>
    <t>Total</t>
  </si>
  <si>
    <t>Sub-total</t>
  </si>
  <si>
    <t>Div. by</t>
  </si>
  <si>
    <t>score</t>
  </si>
  <si>
    <t>FINAL</t>
  </si>
  <si>
    <t>ACTUAL SCORES</t>
  </si>
  <si>
    <t>Overall</t>
  </si>
  <si>
    <t>Gen'l</t>
  </si>
  <si>
    <t>Imp.</t>
  </si>
  <si>
    <t>Open Squad</t>
  </si>
  <si>
    <t>S'rs/1</t>
  </si>
  <si>
    <t>S'rs/2</t>
  </si>
  <si>
    <t>Fl'k/1</t>
  </si>
  <si>
    <t>Sw off</t>
  </si>
  <si>
    <t>No&amp;Ex</t>
  </si>
  <si>
    <t>Art.</t>
  </si>
  <si>
    <t>Diff.</t>
  </si>
  <si>
    <t>Perf.</t>
  </si>
  <si>
    <t>Falls</t>
  </si>
  <si>
    <t>D &amp; P</t>
  </si>
  <si>
    <t>Bas S</t>
  </si>
  <si>
    <t>Sw fw</t>
  </si>
  <si>
    <t>Sw rw</t>
  </si>
  <si>
    <t>Exer</t>
  </si>
  <si>
    <t>1/2 Fl</t>
  </si>
  <si>
    <t>I/s S't</t>
  </si>
  <si>
    <t>O/s S't</t>
  </si>
  <si>
    <t>V'lt Off</t>
  </si>
  <si>
    <t>Preliminary Squad Walk</t>
  </si>
  <si>
    <t>Gen Im</t>
  </si>
  <si>
    <t>Barrel Squad</t>
  </si>
  <si>
    <t>Art</t>
  </si>
  <si>
    <t>Open Individual</t>
  </si>
  <si>
    <t>Sc. 1</t>
  </si>
  <si>
    <t>Sc. 2</t>
  </si>
  <si>
    <t>Fl. 1</t>
  </si>
  <si>
    <t>SwOff</t>
  </si>
  <si>
    <t>Sub</t>
  </si>
  <si>
    <t>Ex Sc</t>
  </si>
  <si>
    <t>Pl'k</t>
  </si>
  <si>
    <t>D&amp;P</t>
  </si>
  <si>
    <t>Advanced Individual</t>
  </si>
  <si>
    <t>Intermediate Individual</t>
  </si>
  <si>
    <t>1/2 Mill</t>
  </si>
  <si>
    <t>Exerc</t>
  </si>
  <si>
    <t>Novice Individual Canter/Walk</t>
  </si>
  <si>
    <t>Pre-Novice Individual Canter/Walk</t>
  </si>
  <si>
    <t>Plank</t>
  </si>
  <si>
    <t>In Seat</t>
  </si>
  <si>
    <t>Out S</t>
  </si>
  <si>
    <t>V'ltOf</t>
  </si>
  <si>
    <t>Preliminary Individual Walk</t>
  </si>
  <si>
    <t>Open Pas de Deux Canter</t>
  </si>
  <si>
    <t>Novice Pas de Deux Walk</t>
  </si>
  <si>
    <t>Jump f'ce</t>
  </si>
  <si>
    <t>Co-ord</t>
  </si>
  <si>
    <t>Supple</t>
  </si>
  <si>
    <t>Balance</t>
  </si>
  <si>
    <t>Strength</t>
  </si>
  <si>
    <t>Sum</t>
  </si>
  <si>
    <t>FB fall</t>
  </si>
  <si>
    <t>Less:</t>
  </si>
  <si>
    <t>TECHNICAL TEST - Elements</t>
  </si>
  <si>
    <t>TECHNICAL TEST - A&amp;P</t>
  </si>
  <si>
    <t>COMBINED</t>
  </si>
  <si>
    <t>Ranking</t>
  </si>
  <si>
    <t>TECHNICAL TEST</t>
  </si>
  <si>
    <t>Test</t>
  </si>
  <si>
    <t>for</t>
  </si>
  <si>
    <t>Round</t>
  </si>
  <si>
    <t>Score for Round</t>
  </si>
  <si>
    <t>FB Fall</t>
  </si>
  <si>
    <t>David Waller</t>
  </si>
  <si>
    <t>Sky King Samuel</t>
  </si>
  <si>
    <t>Darryn Fedrick</t>
  </si>
  <si>
    <t>Fassifern</t>
  </si>
  <si>
    <t>Jerri Butt</t>
  </si>
  <si>
    <t>Byron Bay</t>
  </si>
  <si>
    <t>Kayla Brewer</t>
  </si>
  <si>
    <t>Lucy Betts</t>
  </si>
  <si>
    <t>Edelweiss Pierre</t>
  </si>
  <si>
    <t>Melanie Fedrick</t>
  </si>
  <si>
    <t>Anna Betts</t>
  </si>
  <si>
    <t>McKeira Cummings</t>
  </si>
  <si>
    <t>Darani Cummings</t>
  </si>
  <si>
    <t>Ella Springs</t>
  </si>
  <si>
    <t>Sarah Grayson</t>
  </si>
  <si>
    <t>SVG</t>
  </si>
  <si>
    <t>Jean Betts</t>
  </si>
  <si>
    <t>Morgan Sparry</t>
  </si>
  <si>
    <t>Michael Windwood</t>
  </si>
  <si>
    <t>Kingfisher</t>
  </si>
  <si>
    <t>Jess Masterton</t>
  </si>
  <si>
    <t>Qld State Championship 2013</t>
  </si>
  <si>
    <t>Melissa Stone</t>
  </si>
  <si>
    <t>Brooke Noe</t>
  </si>
  <si>
    <t>Kamilaroi Cavalier</t>
  </si>
  <si>
    <t>Carlee Roberts</t>
  </si>
  <si>
    <t>Ella McAllister</t>
  </si>
  <si>
    <t>Abigail Bedford</t>
  </si>
  <si>
    <t>Charlie Lovelock</t>
  </si>
  <si>
    <t>Georgia Kneen</t>
  </si>
  <si>
    <t>Emily Kleier</t>
  </si>
  <si>
    <t>Ella McAlister</t>
  </si>
  <si>
    <t>Caitlin Orzulak</t>
  </si>
  <si>
    <t>Fassifern Seniors</t>
  </si>
  <si>
    <t>Fassifern Juniors</t>
  </si>
  <si>
    <t>Equestrian Queensland Vaulting Committee</t>
  </si>
  <si>
    <t>Kamilaroi Yorky</t>
  </si>
  <si>
    <t>Tesse Ferguson</t>
  </si>
  <si>
    <t>Crème Brulee</t>
  </si>
  <si>
    <t>Scone</t>
  </si>
  <si>
    <t>Robyn Boyle</t>
  </si>
  <si>
    <t>Madeline Winwood</t>
  </si>
  <si>
    <t>Brigadoon KF</t>
  </si>
  <si>
    <t>Mike Winwood</t>
  </si>
  <si>
    <t>Cobbadah Park Xena</t>
  </si>
  <si>
    <t>Jarrod Boyle</t>
  </si>
  <si>
    <t>Darani Cumming</t>
  </si>
  <si>
    <t>Mckeira Cumming</t>
  </si>
  <si>
    <t>Adelia Peatey</t>
  </si>
  <si>
    <t>Kelsey Hawkins</t>
  </si>
  <si>
    <t>Annika Johnson</t>
  </si>
  <si>
    <t>Indianna</t>
  </si>
  <si>
    <t>Mikayla Brooks</t>
  </si>
  <si>
    <t>Open Pas de Deux Barrel</t>
  </si>
  <si>
    <t>Jessica Masterton</t>
  </si>
  <si>
    <t>Kelsey Hawken</t>
  </si>
  <si>
    <t>Mckenna Kneen</t>
  </si>
  <si>
    <t xml:space="preserve">Tiarney Brown </t>
  </si>
  <si>
    <t>Marli Chapman</t>
  </si>
  <si>
    <t>Caitlyn Orszulak</t>
  </si>
  <si>
    <t>McKeira Cumming</t>
  </si>
  <si>
    <t>Sarah Kinsey</t>
  </si>
  <si>
    <t>HC</t>
  </si>
  <si>
    <t>Lila-May Brooks</t>
  </si>
  <si>
    <t>Kelsey Hawkin</t>
  </si>
  <si>
    <t>Tiarney Brown</t>
  </si>
  <si>
    <t>Kamilaroi Yorkshire</t>
  </si>
  <si>
    <t>Lucy McDonald</t>
  </si>
  <si>
    <t>Larni Papa</t>
  </si>
  <si>
    <t>Abbi Bedford</t>
  </si>
  <si>
    <t>Charli Lovelock</t>
  </si>
  <si>
    <t>Laura Kinsey</t>
  </si>
  <si>
    <t>Mahala Caloz</t>
  </si>
  <si>
    <t>Alexandra Moon</t>
  </si>
  <si>
    <t>Ella Mcallister</t>
  </si>
  <si>
    <t>Scone/Ella</t>
  </si>
  <si>
    <t>Preliminary Individual Walk AWD</t>
  </si>
  <si>
    <t>Preliminary Individual Walk A</t>
  </si>
  <si>
    <t>Printed</t>
  </si>
  <si>
    <t>Prelim Pas de Deux Barrel</t>
  </si>
  <si>
    <t>Novice Pas de Deux Barrel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</si>
</sst>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[$-C09]dd\-mmm\-yy;@"/>
    <numFmt numFmtId="167" formatCode="[$-409]h:mm:ss\ AM/PM;@"/>
  </numFmts>
  <fonts count="6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165" fontId="0" fillId="0" borderId="0" xfId="0" applyNumberFormat="1" applyAlignment="1"/>
    <xf numFmtId="165" fontId="0" fillId="0" borderId="0" xfId="0" applyNumberFormat="1"/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 applyAlignment="1"/>
    <xf numFmtId="0" fontId="0" fillId="0" borderId="0" xfId="0" applyAlignment="1">
      <alignment horizontal="right"/>
    </xf>
    <xf numFmtId="165" fontId="0" fillId="2" borderId="0" xfId="0" applyNumberFormat="1" applyFill="1" applyAlignment="1"/>
    <xf numFmtId="0" fontId="3" fillId="0" borderId="0" xfId="0" applyFont="1"/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0" fillId="3" borderId="0" xfId="0" applyNumberFormat="1" applyFill="1"/>
    <xf numFmtId="0" fontId="4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/>
    <xf numFmtId="164" fontId="0" fillId="4" borderId="0" xfId="0" applyNumberFormat="1" applyFill="1" applyAlignment="1"/>
    <xf numFmtId="165" fontId="0" fillId="3" borderId="0" xfId="0" applyNumberFormat="1" applyFill="1"/>
    <xf numFmtId="165" fontId="0" fillId="4" borderId="0" xfId="0" applyNumberFormat="1" applyFill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Z8"/>
  <sheetViews>
    <sheetView topLeftCell="A3" workbookViewId="0">
      <pane xSplit="2" topLeftCell="AU1" activePane="topRight" state="frozen"/>
      <selection pane="topRight" activeCell="A33" sqref="A33"/>
    </sheetView>
  </sheetViews>
  <sheetFormatPr defaultRowHeight="12.75"/>
  <cols>
    <col min="1" max="1" width="5.5703125" customWidth="1"/>
    <col min="2" max="2" width="21.28515625" customWidth="1"/>
    <col min="3" max="3" width="15.5703125" bestFit="1" customWidth="1"/>
    <col min="4" max="4" width="14" customWidth="1"/>
    <col min="5" max="5" width="14.85546875" customWidth="1"/>
    <col min="6" max="17" width="5.7109375" customWidth="1"/>
    <col min="18" max="18" width="3.140625" customWidth="1"/>
    <col min="19" max="23" width="8.28515625" customWidth="1"/>
    <col min="24" max="25" width="5.7109375" customWidth="1"/>
    <col min="26" max="26" width="3.140625" customWidth="1"/>
    <col min="27" max="31" width="5.7109375" customWidth="1"/>
    <col min="32" max="33" width="6.7109375" customWidth="1"/>
    <col min="34" max="34" width="3.140625" customWidth="1"/>
    <col min="35" max="41" width="5.7109375" customWidth="1"/>
    <col min="42" max="42" width="6.7109375" customWidth="1"/>
    <col min="43" max="43" width="3.140625" customWidth="1"/>
    <col min="44" max="55" width="5.7109375" customWidth="1"/>
    <col min="56" max="56" width="3.140625" customWidth="1"/>
    <col min="57" max="61" width="8.28515625" customWidth="1"/>
    <col min="62" max="63" width="5.7109375" customWidth="1"/>
    <col min="64" max="64" width="3.140625" customWidth="1"/>
    <col min="65" max="68" width="5.7109375" customWidth="1"/>
    <col min="69" max="70" width="6.7109375" customWidth="1"/>
    <col min="71" max="71" width="3.140625" customWidth="1"/>
    <col min="72" max="77" width="5.7109375" customWidth="1"/>
    <col min="78" max="78" width="6.7109375" customWidth="1"/>
    <col min="79" max="79" width="3.140625" customWidth="1"/>
    <col min="80" max="84" width="6.7109375" customWidth="1"/>
    <col min="85" max="85" width="11.5703125" customWidth="1"/>
    <col min="86" max="86" width="3.140625" customWidth="1"/>
    <col min="87" max="89" width="8.7109375" customWidth="1"/>
    <col min="90" max="90" width="11.5703125" customWidth="1"/>
    <col min="91" max="91" width="3.7109375" customWidth="1"/>
    <col min="92" max="96" width="6.7109375" customWidth="1"/>
    <col min="97" max="97" width="11.5703125" customWidth="1"/>
    <col min="98" max="98" width="3.7109375" customWidth="1"/>
    <col min="99" max="103" width="6.7109375" customWidth="1"/>
    <col min="104" max="104" width="11.5703125" customWidth="1"/>
  </cols>
  <sheetData>
    <row r="1" spans="1:104">
      <c r="A1" s="1" t="s">
        <v>131</v>
      </c>
      <c r="F1" s="3" t="s">
        <v>15</v>
      </c>
      <c r="G1" s="3"/>
      <c r="H1" s="33"/>
      <c r="I1" s="33"/>
      <c r="J1" s="33"/>
      <c r="K1" s="33"/>
      <c r="L1" s="33"/>
      <c r="M1" s="33"/>
      <c r="N1" s="3"/>
      <c r="O1" s="3"/>
      <c r="R1" s="9"/>
      <c r="S1" s="3" t="s">
        <v>15</v>
      </c>
      <c r="U1" s="33"/>
      <c r="V1" s="33"/>
      <c r="W1" s="33"/>
      <c r="X1" s="33"/>
      <c r="AH1" s="9"/>
      <c r="AI1" s="3" t="s">
        <v>15</v>
      </c>
      <c r="AK1" s="33"/>
      <c r="AL1" s="33"/>
      <c r="AM1" s="33"/>
      <c r="AN1" s="33"/>
      <c r="AQ1" s="22"/>
      <c r="AR1" s="3" t="s">
        <v>16</v>
      </c>
      <c r="AS1" s="3"/>
      <c r="AT1" s="33"/>
      <c r="AU1" s="33"/>
      <c r="AV1" s="33"/>
      <c r="AW1" s="33"/>
      <c r="AX1" s="33"/>
      <c r="AY1" s="33"/>
      <c r="AZ1" s="3"/>
      <c r="BA1" s="3"/>
      <c r="BD1" s="9"/>
      <c r="BE1" s="3" t="s">
        <v>16</v>
      </c>
      <c r="BG1" s="33"/>
      <c r="BH1" s="33"/>
      <c r="BI1" s="33"/>
      <c r="BJ1" s="33"/>
      <c r="BS1" s="9"/>
      <c r="BT1" s="3" t="s">
        <v>16</v>
      </c>
      <c r="BV1" s="33"/>
      <c r="BW1" s="33"/>
      <c r="BX1" s="33"/>
      <c r="CA1" s="22"/>
      <c r="CG1" s="7">
        <f ca="1">NOW()</f>
        <v>41518.640575925929</v>
      </c>
      <c r="CL1" s="7">
        <f ca="1">NOW()</f>
        <v>41518.640575925929</v>
      </c>
      <c r="CS1" s="7">
        <f ca="1">NOW()</f>
        <v>41518.640575925929</v>
      </c>
      <c r="CZ1" s="7">
        <f ca="1">NOW()</f>
        <v>41518.640575925929</v>
      </c>
    </row>
    <row r="2" spans="1:104">
      <c r="A2" s="1" t="s">
        <v>117</v>
      </c>
      <c r="R2" s="9"/>
      <c r="AH2" s="9"/>
      <c r="AQ2" s="22"/>
      <c r="BD2" s="9"/>
      <c r="BS2" s="9"/>
      <c r="CA2" s="22"/>
      <c r="CG2" s="8">
        <f ca="1">NOW()</f>
        <v>41518.640575925929</v>
      </c>
      <c r="CL2" s="8">
        <f ca="1">NOW()</f>
        <v>41518.640575925929</v>
      </c>
      <c r="CS2" s="8">
        <f ca="1">NOW()</f>
        <v>41518.640575925929</v>
      </c>
      <c r="CZ2" s="8">
        <f ca="1">NOW()</f>
        <v>41518.640575925929</v>
      </c>
    </row>
    <row r="3" spans="1:104">
      <c r="A3" t="s">
        <v>56</v>
      </c>
      <c r="R3" s="9"/>
      <c r="AH3" s="9"/>
      <c r="AQ3" s="22"/>
      <c r="BD3" s="9"/>
      <c r="BS3" s="9"/>
      <c r="CA3" s="22"/>
      <c r="CD3" s="2"/>
      <c r="CJ3" s="34" t="s">
        <v>10</v>
      </c>
      <c r="CK3" s="34"/>
      <c r="CN3" s="34" t="s">
        <v>90</v>
      </c>
      <c r="CO3" s="34"/>
      <c r="CP3" s="34"/>
      <c r="CQ3" s="2"/>
      <c r="CR3" s="2"/>
      <c r="CV3" s="34" t="s">
        <v>12</v>
      </c>
      <c r="CW3" s="34"/>
      <c r="CX3" s="2"/>
      <c r="CY3" s="2"/>
    </row>
    <row r="4" spans="1:104">
      <c r="F4" s="34" t="s">
        <v>10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4"/>
      <c r="S4" s="34" t="s">
        <v>86</v>
      </c>
      <c r="T4" s="34"/>
      <c r="U4" s="34"/>
      <c r="V4" s="34"/>
      <c r="W4" s="34"/>
      <c r="X4" s="34"/>
      <c r="Y4" s="34"/>
      <c r="Z4" s="2"/>
      <c r="AA4" s="2"/>
      <c r="AB4" s="2"/>
      <c r="AC4" s="2" t="s">
        <v>87</v>
      </c>
      <c r="AD4" s="2"/>
      <c r="AE4" s="2"/>
      <c r="AF4" s="2"/>
      <c r="AG4" s="2"/>
      <c r="AH4" s="9"/>
      <c r="AI4" s="34" t="s">
        <v>12</v>
      </c>
      <c r="AJ4" s="34"/>
      <c r="AK4" s="34"/>
      <c r="AL4" s="34"/>
      <c r="AM4" s="34"/>
      <c r="AN4" s="34"/>
      <c r="AO4" s="34"/>
      <c r="AP4" s="2" t="s">
        <v>13</v>
      </c>
      <c r="AQ4" s="22"/>
      <c r="AR4" s="34" t="s">
        <v>10</v>
      </c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24"/>
      <c r="BE4" s="34" t="s">
        <v>86</v>
      </c>
      <c r="BF4" s="34"/>
      <c r="BG4" s="34"/>
      <c r="BH4" s="34"/>
      <c r="BI4" s="34"/>
      <c r="BJ4" s="34"/>
      <c r="BK4" s="34"/>
      <c r="BL4" s="2"/>
      <c r="BM4" s="2"/>
      <c r="BN4" s="2"/>
      <c r="BO4" s="2" t="s">
        <v>87</v>
      </c>
      <c r="BP4" s="2"/>
      <c r="BQ4" s="2"/>
      <c r="BR4" s="2"/>
      <c r="BS4" s="9"/>
      <c r="BT4" s="34" t="s">
        <v>12</v>
      </c>
      <c r="BU4" s="34"/>
      <c r="BV4" s="34"/>
      <c r="BW4" s="34"/>
      <c r="BX4" s="34"/>
      <c r="BY4" s="34"/>
      <c r="BZ4" s="2" t="s">
        <v>13</v>
      </c>
      <c r="CA4" s="22"/>
      <c r="CB4" s="34" t="s">
        <v>17</v>
      </c>
      <c r="CC4" s="34"/>
      <c r="CD4" s="2"/>
      <c r="CE4" s="2" t="s">
        <v>85</v>
      </c>
      <c r="CF4" s="2" t="s">
        <v>28</v>
      </c>
      <c r="CI4" s="34" t="s">
        <v>17</v>
      </c>
      <c r="CJ4" s="34"/>
      <c r="CK4" s="2" t="s">
        <v>91</v>
      </c>
      <c r="CN4" s="34" t="s">
        <v>17</v>
      </c>
      <c r="CO4" s="34"/>
      <c r="CP4" s="2"/>
      <c r="CQ4" s="2" t="s">
        <v>85</v>
      </c>
      <c r="CR4" s="2" t="s">
        <v>91</v>
      </c>
      <c r="CU4" s="34" t="s">
        <v>17</v>
      </c>
      <c r="CV4" s="34"/>
      <c r="CW4" s="2"/>
      <c r="CX4" s="2" t="s">
        <v>85</v>
      </c>
      <c r="CY4" s="2" t="s">
        <v>91</v>
      </c>
    </row>
    <row r="5" spans="1:104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5</v>
      </c>
      <c r="H5" s="2" t="s">
        <v>6</v>
      </c>
      <c r="I5" s="2" t="s">
        <v>57</v>
      </c>
      <c r="J5" s="2" t="s">
        <v>58</v>
      </c>
      <c r="K5" s="2" t="s">
        <v>7</v>
      </c>
      <c r="L5" s="2" t="s">
        <v>59</v>
      </c>
      <c r="M5" s="2" t="s">
        <v>60</v>
      </c>
      <c r="N5" s="2" t="s">
        <v>61</v>
      </c>
      <c r="O5" s="2" t="s">
        <v>62</v>
      </c>
      <c r="P5" s="2" t="s">
        <v>2</v>
      </c>
      <c r="Q5" s="2" t="s">
        <v>9</v>
      </c>
      <c r="R5" s="24"/>
      <c r="S5" s="2" t="s">
        <v>78</v>
      </c>
      <c r="T5" s="2" t="s">
        <v>79</v>
      </c>
      <c r="U5" s="2" t="s">
        <v>80</v>
      </c>
      <c r="V5" s="2" t="s">
        <v>81</v>
      </c>
      <c r="W5" s="2" t="s">
        <v>82</v>
      </c>
      <c r="X5" s="2" t="s">
        <v>83</v>
      </c>
      <c r="Y5" s="2" t="s">
        <v>9</v>
      </c>
      <c r="AA5" s="2" t="s">
        <v>39</v>
      </c>
      <c r="AB5" s="2" t="s">
        <v>11</v>
      </c>
      <c r="AC5" s="2" t="s">
        <v>9</v>
      </c>
      <c r="AD5" s="2" t="s">
        <v>2</v>
      </c>
      <c r="AE5" s="2" t="s">
        <v>84</v>
      </c>
      <c r="AF5" s="2" t="s">
        <v>83</v>
      </c>
      <c r="AG5" s="2" t="s">
        <v>9</v>
      </c>
      <c r="AH5" s="24"/>
      <c r="AI5" s="2" t="s">
        <v>39</v>
      </c>
      <c r="AJ5" s="2" t="s">
        <v>40</v>
      </c>
      <c r="AK5" s="2" t="s">
        <v>11</v>
      </c>
      <c r="AL5" s="2" t="s">
        <v>64</v>
      </c>
      <c r="AM5" s="2" t="s">
        <v>2</v>
      </c>
      <c r="AN5" s="2" t="s">
        <v>84</v>
      </c>
      <c r="AO5" s="2" t="s">
        <v>9</v>
      </c>
      <c r="AP5" s="2" t="s">
        <v>14</v>
      </c>
      <c r="AQ5" s="23"/>
      <c r="AR5" s="2" t="s">
        <v>8</v>
      </c>
      <c r="AS5" s="2" t="s">
        <v>5</v>
      </c>
      <c r="AT5" s="2" t="s">
        <v>6</v>
      </c>
      <c r="AU5" s="2" t="s">
        <v>57</v>
      </c>
      <c r="AV5" s="2" t="s">
        <v>58</v>
      </c>
      <c r="AW5" s="2" t="s">
        <v>7</v>
      </c>
      <c r="AX5" s="2" t="s">
        <v>59</v>
      </c>
      <c r="AY5" s="2" t="s">
        <v>60</v>
      </c>
      <c r="AZ5" s="2" t="s">
        <v>61</v>
      </c>
      <c r="BA5" s="2" t="s">
        <v>62</v>
      </c>
      <c r="BB5" s="2" t="s">
        <v>2</v>
      </c>
      <c r="BC5" s="2" t="s">
        <v>9</v>
      </c>
      <c r="BD5" s="24"/>
      <c r="BE5" s="2" t="s">
        <v>78</v>
      </c>
      <c r="BF5" s="2" t="s">
        <v>79</v>
      </c>
      <c r="BG5" s="2" t="s">
        <v>80</v>
      </c>
      <c r="BH5" s="2" t="s">
        <v>81</v>
      </c>
      <c r="BI5" s="2" t="s">
        <v>82</v>
      </c>
      <c r="BJ5" s="2" t="s">
        <v>83</v>
      </c>
      <c r="BK5" s="2" t="s">
        <v>9</v>
      </c>
      <c r="BM5" s="2" t="s">
        <v>39</v>
      </c>
      <c r="BN5" s="2" t="s">
        <v>11</v>
      </c>
      <c r="BO5" s="2" t="s">
        <v>9</v>
      </c>
      <c r="BP5" s="2" t="s">
        <v>2</v>
      </c>
      <c r="BQ5" s="2" t="s">
        <v>83</v>
      </c>
      <c r="BR5" s="2" t="s">
        <v>9</v>
      </c>
      <c r="BS5" s="24"/>
      <c r="BT5" s="2" t="s">
        <v>39</v>
      </c>
      <c r="BU5" s="2" t="s">
        <v>40</v>
      </c>
      <c r="BV5" s="2" t="s">
        <v>11</v>
      </c>
      <c r="BW5" s="2" t="s">
        <v>64</v>
      </c>
      <c r="BX5" s="2" t="s">
        <v>2</v>
      </c>
      <c r="BY5" s="2" t="s">
        <v>9</v>
      </c>
      <c r="BZ5" s="2" t="s">
        <v>14</v>
      </c>
      <c r="CA5" s="23"/>
      <c r="CB5" s="2" t="s">
        <v>18</v>
      </c>
      <c r="CC5" s="2" t="s">
        <v>19</v>
      </c>
      <c r="CD5" s="2" t="s">
        <v>9</v>
      </c>
      <c r="CE5" s="2" t="s">
        <v>84</v>
      </c>
      <c r="CF5" s="2" t="s">
        <v>14</v>
      </c>
      <c r="CG5" s="2" t="s">
        <v>21</v>
      </c>
      <c r="CI5" s="2" t="s">
        <v>18</v>
      </c>
      <c r="CJ5" s="2" t="s">
        <v>19</v>
      </c>
      <c r="CK5" s="2" t="s">
        <v>9</v>
      </c>
      <c r="CL5" s="2" t="s">
        <v>89</v>
      </c>
      <c r="CN5" s="2" t="s">
        <v>18</v>
      </c>
      <c r="CO5" s="2" t="s">
        <v>19</v>
      </c>
      <c r="CP5" s="2" t="s">
        <v>9</v>
      </c>
      <c r="CQ5" s="2" t="s">
        <v>84</v>
      </c>
      <c r="CR5" s="2" t="s">
        <v>9</v>
      </c>
      <c r="CS5" s="2" t="s">
        <v>89</v>
      </c>
      <c r="CU5" s="2" t="s">
        <v>18</v>
      </c>
      <c r="CV5" s="2" t="s">
        <v>19</v>
      </c>
      <c r="CW5" s="2" t="s">
        <v>9</v>
      </c>
      <c r="CX5" s="2" t="s">
        <v>84</v>
      </c>
      <c r="CY5" s="2" t="s">
        <v>9</v>
      </c>
      <c r="CZ5" s="2" t="s">
        <v>89</v>
      </c>
    </row>
    <row r="6" spans="1:104">
      <c r="A6">
        <v>15</v>
      </c>
      <c r="B6" t="s">
        <v>102</v>
      </c>
      <c r="C6" t="s">
        <v>134</v>
      </c>
      <c r="D6" t="s">
        <v>136</v>
      </c>
      <c r="E6" s="21" t="s">
        <v>135</v>
      </c>
      <c r="F6" s="20">
        <v>6</v>
      </c>
      <c r="G6" s="20">
        <v>5.5</v>
      </c>
      <c r="H6" s="20">
        <v>6.5</v>
      </c>
      <c r="I6" s="20">
        <v>7</v>
      </c>
      <c r="J6" s="20">
        <v>6.8</v>
      </c>
      <c r="K6" s="20">
        <v>6</v>
      </c>
      <c r="L6" s="20">
        <v>6.5</v>
      </c>
      <c r="M6" s="20">
        <v>6.8</v>
      </c>
      <c r="N6" s="4">
        <f>SUM(F6:M6)</f>
        <v>51.099999999999994</v>
      </c>
      <c r="O6" s="13">
        <f>N6/8</f>
        <v>6.3874999999999993</v>
      </c>
      <c r="P6" s="20">
        <v>7</v>
      </c>
      <c r="Q6" s="5">
        <f>(O6*0.75)+(P6*0.25)</f>
        <v>6.5406249999999995</v>
      </c>
      <c r="R6" s="9"/>
      <c r="S6" s="20">
        <v>4.5</v>
      </c>
      <c r="T6" s="20">
        <v>6</v>
      </c>
      <c r="U6" s="20">
        <v>7</v>
      </c>
      <c r="V6" s="20">
        <v>6.7</v>
      </c>
      <c r="W6" s="20">
        <v>5.5</v>
      </c>
      <c r="X6" s="4">
        <f>SUM(S6:W6)</f>
        <v>29.7</v>
      </c>
      <c r="Y6" s="5">
        <f>X6/5</f>
        <v>5.9399999999999995</v>
      </c>
      <c r="AA6" s="20">
        <v>5.0999999999999996</v>
      </c>
      <c r="AB6" s="20">
        <v>6</v>
      </c>
      <c r="AC6" s="13">
        <f>(AA6*0.85)+(AB6*0.15)</f>
        <v>5.2349999999999994</v>
      </c>
      <c r="AD6" s="20">
        <v>6.5</v>
      </c>
      <c r="AE6" s="20">
        <v>0</v>
      </c>
      <c r="AF6" s="6">
        <f>Y6+AC6+AD6</f>
        <v>17.674999999999997</v>
      </c>
      <c r="AG6" s="6">
        <f>AF6/3</f>
        <v>5.8916666666666657</v>
      </c>
      <c r="AH6" s="9"/>
      <c r="AI6" s="20">
        <v>6.3</v>
      </c>
      <c r="AJ6" s="20">
        <v>5.3</v>
      </c>
      <c r="AK6" s="20">
        <v>7.3</v>
      </c>
      <c r="AL6" s="4">
        <f>(AJ6*0.3)+(AK6*0.7)</f>
        <v>6.6999999999999993</v>
      </c>
      <c r="AM6" s="20">
        <v>6.4</v>
      </c>
      <c r="AN6" s="20">
        <v>0</v>
      </c>
      <c r="AO6" s="6">
        <f>(AI6*0.25)+(AL6*0.5)+(AM6*0.25)</f>
        <v>6.5250000000000004</v>
      </c>
      <c r="AP6" s="6">
        <f>(Q6+AG6+AO6)/3</f>
        <v>6.3190972222222213</v>
      </c>
      <c r="AQ6" s="22"/>
      <c r="AR6" s="20">
        <v>6.5</v>
      </c>
      <c r="AS6" s="20">
        <v>6.8</v>
      </c>
      <c r="AT6" s="20">
        <v>6.8</v>
      </c>
      <c r="AU6" s="20">
        <v>6.8</v>
      </c>
      <c r="AV6" s="20">
        <v>7.5</v>
      </c>
      <c r="AW6" s="20">
        <v>7</v>
      </c>
      <c r="AX6" s="20">
        <v>7</v>
      </c>
      <c r="AY6" s="20">
        <v>8.5</v>
      </c>
      <c r="AZ6" s="4">
        <f>SUM(AR6:AY6)</f>
        <v>56.900000000000006</v>
      </c>
      <c r="BA6" s="13">
        <f>AZ6/8</f>
        <v>7.1125000000000007</v>
      </c>
      <c r="BB6" s="20">
        <v>6.5</v>
      </c>
      <c r="BC6" s="5">
        <f>(BA6*0.75)+(BB6*0.25)</f>
        <v>6.9593750000000005</v>
      </c>
      <c r="BD6" s="9"/>
      <c r="BE6" s="20">
        <v>4.8</v>
      </c>
      <c r="BF6" s="20">
        <v>6.3</v>
      </c>
      <c r="BG6" s="20">
        <v>6.2</v>
      </c>
      <c r="BH6" s="20">
        <v>6.7</v>
      </c>
      <c r="BI6" s="20">
        <v>6</v>
      </c>
      <c r="BJ6" s="4">
        <f>SUM(BE6:BI6)</f>
        <v>30</v>
      </c>
      <c r="BK6" s="5">
        <f>BJ6/5</f>
        <v>6</v>
      </c>
      <c r="BM6" s="20">
        <v>6.3</v>
      </c>
      <c r="BN6" s="20">
        <v>7.8</v>
      </c>
      <c r="BO6" s="13">
        <f>(BM6*0.85)+(BN6*0.15)</f>
        <v>6.5249999999999995</v>
      </c>
      <c r="BP6" s="20">
        <v>6.5</v>
      </c>
      <c r="BQ6" s="6">
        <f>BK6+BO6+BP6</f>
        <v>19.024999999999999</v>
      </c>
      <c r="BR6" s="6">
        <f>BQ6/3</f>
        <v>6.3416666666666659</v>
      </c>
      <c r="BS6" s="9"/>
      <c r="BT6" s="20">
        <v>5.0999999999999996</v>
      </c>
      <c r="BU6" s="20">
        <v>6.2</v>
      </c>
      <c r="BV6" s="20">
        <v>7</v>
      </c>
      <c r="BW6" s="4">
        <f>(BU6*0.3)+(BV6*0.7)</f>
        <v>6.76</v>
      </c>
      <c r="BX6" s="20">
        <v>6</v>
      </c>
      <c r="BY6" s="6">
        <f>(BT6*0.25)+(BW6*0.5)+(BX6*0.25)</f>
        <v>6.1549999999999994</v>
      </c>
      <c r="BZ6" s="6">
        <f>(BC6+BR6+BY6)/3</f>
        <v>6.485347222222221</v>
      </c>
      <c r="CA6" s="22"/>
      <c r="CB6" s="6">
        <f>AP6</f>
        <v>6.3190972222222213</v>
      </c>
      <c r="CC6" s="6">
        <f>BZ6</f>
        <v>6.485347222222221</v>
      </c>
      <c r="CD6" s="6">
        <f>AVERAGE(CB6:CC6)</f>
        <v>6.4022222222222211</v>
      </c>
      <c r="CE6" s="6">
        <f>AE6+AN6</f>
        <v>0</v>
      </c>
      <c r="CF6" s="6">
        <f>CD6-CE6</f>
        <v>6.4022222222222211</v>
      </c>
      <c r="CG6">
        <v>1</v>
      </c>
      <c r="CI6" s="6">
        <f>Q6</f>
        <v>6.5406249999999995</v>
      </c>
      <c r="CJ6" s="6">
        <f>BC6</f>
        <v>6.9593750000000005</v>
      </c>
      <c r="CK6" s="6">
        <f>AVERAGE(CI6:CJ6)</f>
        <v>6.75</v>
      </c>
      <c r="CN6" s="6">
        <f>AG6</f>
        <v>5.8916666666666657</v>
      </c>
      <c r="CO6" s="6">
        <f>BR6</f>
        <v>6.3416666666666659</v>
      </c>
      <c r="CP6" s="6">
        <f>AVERAGE(CN6:CO6)</f>
        <v>6.1166666666666654</v>
      </c>
      <c r="CQ6" s="6">
        <f>AE6</f>
        <v>0</v>
      </c>
      <c r="CR6" s="6">
        <f>CP6-CQ6</f>
        <v>6.1166666666666654</v>
      </c>
      <c r="CU6" s="6">
        <f>AO6</f>
        <v>6.5250000000000004</v>
      </c>
      <c r="CV6" s="6">
        <f>BY6</f>
        <v>6.1549999999999994</v>
      </c>
      <c r="CW6" s="6">
        <f>AVERAGE(CU6:CV6)</f>
        <v>6.34</v>
      </c>
      <c r="CX6" s="6">
        <f>AN6</f>
        <v>0</v>
      </c>
      <c r="CY6" s="6">
        <f>CW6-CX6</f>
        <v>6.34</v>
      </c>
    </row>
    <row r="7" spans="1:104">
      <c r="A7">
        <v>20</v>
      </c>
      <c r="B7" t="s">
        <v>100</v>
      </c>
      <c r="C7" t="s">
        <v>132</v>
      </c>
      <c r="D7" t="s">
        <v>133</v>
      </c>
      <c r="E7" t="s">
        <v>101</v>
      </c>
      <c r="F7" s="20">
        <v>5.7</v>
      </c>
      <c r="G7" s="20">
        <v>6.8</v>
      </c>
      <c r="H7" s="20">
        <v>6</v>
      </c>
      <c r="I7" s="20">
        <v>6.4</v>
      </c>
      <c r="J7" s="20">
        <v>6.4</v>
      </c>
      <c r="K7" s="20">
        <v>7</v>
      </c>
      <c r="L7" s="20">
        <v>6</v>
      </c>
      <c r="M7" s="20">
        <v>6.4</v>
      </c>
      <c r="N7" s="4">
        <f>SUM(F7:M7)</f>
        <v>50.699999999999996</v>
      </c>
      <c r="O7" s="13">
        <f>N7/8</f>
        <v>6.3374999999999995</v>
      </c>
      <c r="P7" s="20">
        <v>5.8</v>
      </c>
      <c r="Q7" s="5">
        <f>(O7*0.75)+(P7*0.25)</f>
        <v>6.203125</v>
      </c>
      <c r="R7" s="9"/>
      <c r="S7" s="20">
        <v>4</v>
      </c>
      <c r="T7" s="20">
        <v>0</v>
      </c>
      <c r="U7" s="20">
        <v>5.5</v>
      </c>
      <c r="V7" s="20">
        <v>3</v>
      </c>
      <c r="W7" s="20">
        <v>6.5</v>
      </c>
      <c r="X7" s="4">
        <f>SUM(S7:W7)</f>
        <v>19</v>
      </c>
      <c r="Y7" s="5">
        <f>X7/5</f>
        <v>3.8</v>
      </c>
      <c r="AA7" s="20">
        <v>5</v>
      </c>
      <c r="AB7" s="20">
        <v>6.4</v>
      </c>
      <c r="AC7" s="13">
        <f>(AA7*0.85)+(AB7*0.15)</f>
        <v>5.21</v>
      </c>
      <c r="AD7" s="20">
        <v>5.5</v>
      </c>
      <c r="AE7" s="20">
        <v>0</v>
      </c>
      <c r="AF7" s="6">
        <f>Y7+AC7+AD7</f>
        <v>14.51</v>
      </c>
      <c r="AG7" s="6">
        <f>AF7/3</f>
        <v>4.8366666666666669</v>
      </c>
      <c r="AH7" s="9"/>
      <c r="AI7" s="20">
        <v>5.7</v>
      </c>
      <c r="AJ7" s="20">
        <v>7.6</v>
      </c>
      <c r="AK7" s="20">
        <v>6.7</v>
      </c>
      <c r="AL7" s="4">
        <f>(AJ7*0.3)+(AK7*0.7)</f>
        <v>6.9699999999999989</v>
      </c>
      <c r="AM7" s="20">
        <v>6</v>
      </c>
      <c r="AN7" s="20">
        <v>0</v>
      </c>
      <c r="AO7" s="6">
        <f>(AI7*0.25)+(AL7*0.5)+(AM7*0.25)</f>
        <v>6.4099999999999993</v>
      </c>
      <c r="AP7" s="6">
        <f>(Q7+AG7+AO7)/3</f>
        <v>5.8165972222222218</v>
      </c>
      <c r="AQ7" s="22"/>
      <c r="AR7" s="20">
        <v>6.8</v>
      </c>
      <c r="AS7" s="20">
        <v>7</v>
      </c>
      <c r="AT7" s="20">
        <v>6.8</v>
      </c>
      <c r="AU7" s="20">
        <v>6.5</v>
      </c>
      <c r="AV7" s="20">
        <v>7.2</v>
      </c>
      <c r="AW7" s="20">
        <v>9</v>
      </c>
      <c r="AX7" s="20">
        <v>7.2</v>
      </c>
      <c r="AY7" s="20">
        <v>7.8</v>
      </c>
      <c r="AZ7" s="4">
        <f>SUM(AR7:AY7)</f>
        <v>58.300000000000004</v>
      </c>
      <c r="BA7" s="13">
        <f>AZ7/8</f>
        <v>7.2875000000000005</v>
      </c>
      <c r="BB7" s="20">
        <v>6.3</v>
      </c>
      <c r="BC7" s="5">
        <f>(BA7*0.75)+(BB7*0.25)</f>
        <v>7.0406250000000004</v>
      </c>
      <c r="BD7" s="9"/>
      <c r="BE7" s="20">
        <v>4.7</v>
      </c>
      <c r="BF7" s="20">
        <v>0</v>
      </c>
      <c r="BG7" s="20">
        <v>5.7</v>
      </c>
      <c r="BH7" s="20">
        <v>3.2</v>
      </c>
      <c r="BI7" s="20">
        <v>7</v>
      </c>
      <c r="BJ7" s="4">
        <f>SUM(BE7:BI7)</f>
        <v>20.6</v>
      </c>
      <c r="BK7" s="5">
        <f>BJ7/5</f>
        <v>4.12</v>
      </c>
      <c r="BM7" s="20">
        <v>4.8</v>
      </c>
      <c r="BN7" s="20">
        <v>7.2</v>
      </c>
      <c r="BO7" s="13">
        <f>(BM7*0.85)+(BN7*0.15)</f>
        <v>5.16</v>
      </c>
      <c r="BP7" s="20">
        <v>5.3</v>
      </c>
      <c r="BQ7" s="6">
        <f>BK7+BO7+BP7</f>
        <v>14.580000000000002</v>
      </c>
      <c r="BR7" s="6">
        <f>BQ7/3</f>
        <v>4.8600000000000003</v>
      </c>
      <c r="BS7" s="9"/>
      <c r="BT7" s="20">
        <v>6</v>
      </c>
      <c r="BU7" s="20">
        <v>6.6</v>
      </c>
      <c r="BV7" s="20">
        <v>6.7</v>
      </c>
      <c r="BW7" s="4">
        <f>(BU7*0.3)+(BV7*0.7)</f>
        <v>6.669999999999999</v>
      </c>
      <c r="BX7" s="20">
        <v>5.7</v>
      </c>
      <c r="BY7" s="6">
        <f>(BT7*0.25)+(BW7*0.5)+(BX7*0.25)</f>
        <v>6.2599999999999989</v>
      </c>
      <c r="BZ7" s="6">
        <f>(BC7+BR7+BY7)/3</f>
        <v>6.0535416666666668</v>
      </c>
      <c r="CA7" s="22"/>
      <c r="CB7" s="6">
        <f>AP7</f>
        <v>5.8165972222222218</v>
      </c>
      <c r="CC7" s="6">
        <f>BZ7</f>
        <v>6.0535416666666668</v>
      </c>
      <c r="CD7" s="6">
        <f>AVERAGE(CB7:CC7)</f>
        <v>5.9350694444444443</v>
      </c>
      <c r="CE7" s="6">
        <f>AE7+AN7</f>
        <v>0</v>
      </c>
      <c r="CF7" s="6">
        <f>CD7-CE7</f>
        <v>5.9350694444444443</v>
      </c>
      <c r="CG7">
        <v>2</v>
      </c>
      <c r="CI7" s="6">
        <f>Q7</f>
        <v>6.203125</v>
      </c>
      <c r="CJ7" s="6">
        <f>BC7</f>
        <v>7.0406250000000004</v>
      </c>
      <c r="CK7" s="6">
        <f>AVERAGE(CI7:CJ7)</f>
        <v>6.6218750000000002</v>
      </c>
      <c r="CN7" s="6">
        <f>AG7</f>
        <v>4.8366666666666669</v>
      </c>
      <c r="CO7" s="6">
        <f>BR7</f>
        <v>4.8600000000000003</v>
      </c>
      <c r="CP7" s="6">
        <f>AVERAGE(CN7:CO7)</f>
        <v>4.8483333333333336</v>
      </c>
      <c r="CQ7" s="6">
        <f>AE7</f>
        <v>0</v>
      </c>
      <c r="CR7" s="6">
        <f>CP7-CQ7</f>
        <v>4.8483333333333336</v>
      </c>
      <c r="CU7" s="6">
        <f>AO7</f>
        <v>6.4099999999999993</v>
      </c>
      <c r="CV7" s="6">
        <f>BY7</f>
        <v>6.2599999999999989</v>
      </c>
      <c r="CW7" s="6">
        <f>AVERAGE(CU7:CV7)</f>
        <v>6.3349999999999991</v>
      </c>
      <c r="CX7" s="6">
        <f>AN7</f>
        <v>0</v>
      </c>
      <c r="CY7" s="6">
        <f>CW7-CX7</f>
        <v>6.3349999999999991</v>
      </c>
    </row>
    <row r="8" spans="1:104">
      <c r="A8">
        <v>1</v>
      </c>
      <c r="B8" t="s">
        <v>96</v>
      </c>
      <c r="C8" t="s">
        <v>97</v>
      </c>
      <c r="D8" t="s">
        <v>98</v>
      </c>
      <c r="E8" t="s">
        <v>99</v>
      </c>
      <c r="F8" s="20">
        <v>6.8</v>
      </c>
      <c r="G8" s="20">
        <v>4.5</v>
      </c>
      <c r="H8" s="20">
        <v>6.5</v>
      </c>
      <c r="I8" s="20">
        <v>6</v>
      </c>
      <c r="J8" s="20">
        <v>5.5</v>
      </c>
      <c r="K8" s="20">
        <v>7.5</v>
      </c>
      <c r="L8" s="20">
        <v>6.5</v>
      </c>
      <c r="M8" s="20">
        <v>6.8</v>
      </c>
      <c r="N8" s="4">
        <f>SUM(F8:M8)</f>
        <v>50.099999999999994</v>
      </c>
      <c r="O8" s="13">
        <f>N8/8</f>
        <v>6.2624999999999993</v>
      </c>
      <c r="P8" s="20">
        <v>6.5</v>
      </c>
      <c r="Q8" s="5">
        <f>(O8*0.75)+(P8*0.25)</f>
        <v>6.3218749999999995</v>
      </c>
      <c r="R8" s="9"/>
      <c r="S8" s="20">
        <v>6.2</v>
      </c>
      <c r="T8" s="20">
        <v>4</v>
      </c>
      <c r="U8" s="20">
        <v>5</v>
      </c>
      <c r="V8" s="20">
        <v>6.2</v>
      </c>
      <c r="W8" s="20">
        <v>5.5</v>
      </c>
      <c r="X8" s="4">
        <f>SUM(S8:W8)</f>
        <v>26.9</v>
      </c>
      <c r="Y8" s="5">
        <f>X8/5</f>
        <v>5.38</v>
      </c>
      <c r="AA8" s="20">
        <v>6</v>
      </c>
      <c r="AB8" s="20">
        <v>7.2</v>
      </c>
      <c r="AC8" s="13">
        <f>(AA8*0.85)+(AB8*0.15)</f>
        <v>6.18</v>
      </c>
      <c r="AD8" s="20">
        <v>6.2</v>
      </c>
      <c r="AE8" s="20">
        <v>0</v>
      </c>
      <c r="AF8" s="6">
        <f>Y8+AC8+AD8</f>
        <v>17.759999999999998</v>
      </c>
      <c r="AG8" s="6">
        <f>AF8/3</f>
        <v>5.919999999999999</v>
      </c>
      <c r="AH8" s="9"/>
      <c r="AI8" s="20">
        <v>7.1</v>
      </c>
      <c r="AJ8" s="20">
        <v>6.2</v>
      </c>
      <c r="AK8" s="20">
        <v>7.8</v>
      </c>
      <c r="AL8" s="4">
        <f>(AJ8*0.3)+(AK8*0.7)</f>
        <v>7.32</v>
      </c>
      <c r="AM8" s="20">
        <v>6.5</v>
      </c>
      <c r="AN8" s="20">
        <v>0</v>
      </c>
      <c r="AO8" s="6">
        <f>(AI8*0.25)+(AL8*0.5)+(AM8*0.25)</f>
        <v>7.0600000000000005</v>
      </c>
      <c r="AP8" s="6">
        <f>(Q8+AG8+AO8)/3</f>
        <v>6.433958333333333</v>
      </c>
      <c r="AQ8" s="22"/>
      <c r="AR8" s="20">
        <v>7.8</v>
      </c>
      <c r="AS8" s="20">
        <v>7.5</v>
      </c>
      <c r="AT8" s="20">
        <v>7.5</v>
      </c>
      <c r="AU8" s="20">
        <v>6.5</v>
      </c>
      <c r="AV8" s="20">
        <v>6.5</v>
      </c>
      <c r="AW8" s="20">
        <v>8.6999999999999993</v>
      </c>
      <c r="AX8" s="20">
        <v>7</v>
      </c>
      <c r="AY8" s="20">
        <v>7</v>
      </c>
      <c r="AZ8" s="4">
        <f>SUM(AR8:AY8)</f>
        <v>58.5</v>
      </c>
      <c r="BA8" s="13">
        <f>AZ8/8</f>
        <v>7.3125</v>
      </c>
      <c r="BB8" s="20">
        <v>7</v>
      </c>
      <c r="BC8" s="5">
        <f>(BA8*0.75)+(BB8*0.25)</f>
        <v>7.234375</v>
      </c>
      <c r="BD8" s="9"/>
      <c r="BE8" s="20">
        <v>6</v>
      </c>
      <c r="BF8" s="20">
        <v>5</v>
      </c>
      <c r="BG8" s="20">
        <v>6.7</v>
      </c>
      <c r="BH8" s="20">
        <v>6.2</v>
      </c>
      <c r="BI8" s="20">
        <v>5.5</v>
      </c>
      <c r="BJ8" s="4">
        <f>SUM(BE8:BI8)</f>
        <v>29.4</v>
      </c>
      <c r="BK8" s="5">
        <f>BJ8/5</f>
        <v>5.88</v>
      </c>
      <c r="BM8" s="20">
        <v>5.6</v>
      </c>
      <c r="BN8" s="20">
        <v>7.4</v>
      </c>
      <c r="BO8" s="13">
        <f>(BM8*0.85)+(BN8*0.15)</f>
        <v>5.87</v>
      </c>
      <c r="BP8" s="20">
        <v>6.3</v>
      </c>
      <c r="BQ8" s="6">
        <f>BK8+BO8+BP8</f>
        <v>18.05</v>
      </c>
      <c r="BR8" s="6">
        <f>BQ8/3</f>
        <v>6.0166666666666666</v>
      </c>
      <c r="BS8" s="9"/>
      <c r="BT8" s="20">
        <v>7.3</v>
      </c>
      <c r="BU8" s="20">
        <v>5.2</v>
      </c>
      <c r="BV8" s="20">
        <v>6.6</v>
      </c>
      <c r="BW8" s="4">
        <f>(BU8*0.3)+(BV8*0.7)</f>
        <v>6.18</v>
      </c>
      <c r="BX8" s="20">
        <v>6.8</v>
      </c>
      <c r="BY8" s="6">
        <f>(BT8*0.25)+(BW8*0.5)+(BX8*0.25)</f>
        <v>6.6150000000000002</v>
      </c>
      <c r="BZ8" s="6">
        <f>(BC8+BR8+BY8)/3</f>
        <v>6.6220138888888895</v>
      </c>
      <c r="CA8" s="22"/>
      <c r="CB8" s="6">
        <f>AP8</f>
        <v>6.433958333333333</v>
      </c>
      <c r="CC8" s="6">
        <f>BZ8</f>
        <v>6.6220138888888895</v>
      </c>
      <c r="CD8" s="6">
        <f>AVERAGE(CB8:CC8)</f>
        <v>6.5279861111111117</v>
      </c>
      <c r="CE8" s="6">
        <f>AE8+AN8</f>
        <v>0</v>
      </c>
      <c r="CF8" s="6">
        <f>CD8-CE8</f>
        <v>6.5279861111111117</v>
      </c>
      <c r="CG8">
        <v>1</v>
      </c>
      <c r="CI8" s="6">
        <f>Q8</f>
        <v>6.3218749999999995</v>
      </c>
      <c r="CJ8" s="6">
        <f>BC8</f>
        <v>7.234375</v>
      </c>
      <c r="CK8" s="6">
        <f>AVERAGE(CI8:CJ8)</f>
        <v>6.7781249999999993</v>
      </c>
      <c r="CN8" s="6">
        <f>AG8</f>
        <v>5.919999999999999</v>
      </c>
      <c r="CO8" s="6">
        <f>BR8</f>
        <v>6.0166666666666666</v>
      </c>
      <c r="CP8" s="6">
        <f>AVERAGE(CN8:CO8)</f>
        <v>5.9683333333333328</v>
      </c>
      <c r="CQ8" s="6">
        <f>AE8</f>
        <v>0</v>
      </c>
      <c r="CR8" s="6">
        <f>CP8-CQ8</f>
        <v>5.9683333333333328</v>
      </c>
      <c r="CU8" s="6">
        <f>AO8</f>
        <v>7.0600000000000005</v>
      </c>
      <c r="CV8" s="6">
        <f>BY8</f>
        <v>6.6150000000000002</v>
      </c>
      <c r="CW8" s="6">
        <f>AVERAGE(CU8:CV8)</f>
        <v>6.8375000000000004</v>
      </c>
      <c r="CX8" s="6">
        <f>AN8</f>
        <v>0</v>
      </c>
      <c r="CY8" s="6">
        <f>CW8-CX8</f>
        <v>6.8375000000000004</v>
      </c>
    </row>
  </sheetData>
  <sortState ref="A6:CZ8">
    <sortCondition ref="CZ6:CZ8"/>
  </sortState>
  <mergeCells count="19">
    <mergeCell ref="CV3:CW3"/>
    <mergeCell ref="CU4:CV4"/>
    <mergeCell ref="CI4:CJ4"/>
    <mergeCell ref="CJ3:CK3"/>
    <mergeCell ref="CN4:CO4"/>
    <mergeCell ref="CN3:CP3"/>
    <mergeCell ref="CB4:CC4"/>
    <mergeCell ref="BG1:BJ1"/>
    <mergeCell ref="BV1:BX1"/>
    <mergeCell ref="AR4:BC4"/>
    <mergeCell ref="BE4:BK4"/>
    <mergeCell ref="BT4:BY4"/>
    <mergeCell ref="H1:M1"/>
    <mergeCell ref="F4:Q4"/>
    <mergeCell ref="AI4:AO4"/>
    <mergeCell ref="AT1:AY1"/>
    <mergeCell ref="S4:Y4"/>
    <mergeCell ref="U1:X1"/>
    <mergeCell ref="AK1:AN1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workbookViewId="0">
      <pane xSplit="2" topLeftCell="C1" activePane="topRight" state="frozen"/>
      <selection pane="topRight" activeCell="B18" sqref="B18"/>
    </sheetView>
  </sheetViews>
  <sheetFormatPr defaultRowHeight="12.75"/>
  <cols>
    <col min="1" max="1" width="5.5703125" customWidth="1"/>
    <col min="2" max="2" width="21.28515625" customWidth="1"/>
    <col min="3" max="3" width="18.5703125" bestFit="1" customWidth="1"/>
    <col min="4" max="4" width="14" customWidth="1"/>
    <col min="5" max="5" width="14.85546875" customWidth="1"/>
    <col min="6" max="7" width="5.7109375" customWidth="1"/>
    <col min="8" max="8" width="6.7109375" customWidth="1"/>
    <col min="9" max="9" width="5.7109375" customWidth="1"/>
    <col min="10" max="10" width="3.140625" customWidth="1"/>
    <col min="11" max="12" width="5.7109375" customWidth="1"/>
    <col min="13" max="13" width="6.7109375" customWidth="1"/>
    <col min="14" max="14" width="3.140625" customWidth="1"/>
    <col min="15" max="16" width="6.7109375" customWidth="1"/>
    <col min="17" max="17" width="5.7109375" customWidth="1"/>
    <col min="18" max="19" width="6.7109375" customWidth="1"/>
    <col min="20" max="20" width="11.42578125" customWidth="1"/>
  </cols>
  <sheetData>
    <row r="1" spans="1:20">
      <c r="A1" s="1" t="s">
        <v>131</v>
      </c>
      <c r="F1" t="s">
        <v>15</v>
      </c>
      <c r="H1" s="3"/>
      <c r="I1" s="3"/>
      <c r="J1" s="22"/>
      <c r="K1" t="s">
        <v>16</v>
      </c>
      <c r="M1" s="3"/>
      <c r="N1" s="25"/>
      <c r="T1" s="7">
        <f ca="1">NOW()</f>
        <v>41518.640575925929</v>
      </c>
    </row>
    <row r="2" spans="1:20">
      <c r="A2" s="1" t="s">
        <v>117</v>
      </c>
      <c r="J2" s="22"/>
      <c r="N2" s="25"/>
      <c r="T2" s="8">
        <f ca="1">NOW()</f>
        <v>41518.640575925929</v>
      </c>
    </row>
    <row r="3" spans="1:20">
      <c r="A3" t="s">
        <v>77</v>
      </c>
      <c r="J3" s="22"/>
      <c r="N3" s="25"/>
    </row>
    <row r="4" spans="1:20">
      <c r="F4" s="2"/>
      <c r="G4" s="2"/>
      <c r="H4" s="2" t="s">
        <v>28</v>
      </c>
      <c r="I4" s="2"/>
      <c r="J4" s="22"/>
      <c r="K4" s="2"/>
      <c r="L4" s="2"/>
      <c r="M4" s="2" t="s">
        <v>28</v>
      </c>
      <c r="N4" s="22"/>
      <c r="O4" s="34" t="s">
        <v>17</v>
      </c>
      <c r="P4" s="34"/>
      <c r="Q4" s="2" t="s">
        <v>20</v>
      </c>
      <c r="R4" s="2" t="s">
        <v>85</v>
      </c>
      <c r="S4" s="2" t="s">
        <v>28</v>
      </c>
    </row>
    <row r="5" spans="1:20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39</v>
      </c>
      <c r="G5" s="2" t="s">
        <v>68</v>
      </c>
      <c r="H5" s="2" t="s">
        <v>14</v>
      </c>
      <c r="I5" s="2" t="s">
        <v>42</v>
      </c>
      <c r="J5" s="23"/>
      <c r="K5" s="2" t="s">
        <v>39</v>
      </c>
      <c r="L5" s="2" t="s">
        <v>68</v>
      </c>
      <c r="M5" s="2" t="s">
        <v>14</v>
      </c>
      <c r="N5" s="23"/>
      <c r="O5" s="2" t="s">
        <v>18</v>
      </c>
      <c r="P5" s="2" t="s">
        <v>19</v>
      </c>
      <c r="Q5" s="2" t="s">
        <v>9</v>
      </c>
      <c r="R5" s="2" t="s">
        <v>95</v>
      </c>
      <c r="S5" s="2" t="s">
        <v>14</v>
      </c>
      <c r="T5" s="2" t="s">
        <v>21</v>
      </c>
    </row>
    <row r="6" spans="1:20">
      <c r="J6" s="22"/>
      <c r="N6" s="22"/>
    </row>
    <row r="7" spans="1:20">
      <c r="A7">
        <v>31</v>
      </c>
      <c r="B7" t="s">
        <v>118</v>
      </c>
      <c r="C7" s="9"/>
      <c r="D7" s="9"/>
      <c r="E7" s="9"/>
      <c r="F7" s="9"/>
      <c r="G7" s="10"/>
      <c r="H7" s="11"/>
      <c r="I7" s="11"/>
      <c r="J7" s="22"/>
      <c r="K7" s="9"/>
      <c r="L7" s="10"/>
      <c r="M7" s="11"/>
      <c r="N7" s="22"/>
      <c r="O7" s="11"/>
      <c r="P7" s="11"/>
      <c r="Q7" s="11"/>
      <c r="R7" s="11"/>
      <c r="S7" s="11"/>
      <c r="T7" s="9"/>
    </row>
    <row r="8" spans="1:20">
      <c r="A8">
        <v>30</v>
      </c>
      <c r="B8" t="s">
        <v>143</v>
      </c>
      <c r="C8" t="s">
        <v>140</v>
      </c>
      <c r="D8" t="s">
        <v>142</v>
      </c>
      <c r="E8" t="s">
        <v>109</v>
      </c>
      <c r="F8" s="20">
        <v>7.1</v>
      </c>
      <c r="G8" s="20">
        <v>7.2</v>
      </c>
      <c r="H8" s="6">
        <f>(F8*0.25)+(G8*0.75)</f>
        <v>7.1750000000000007</v>
      </c>
      <c r="I8" s="27">
        <v>0</v>
      </c>
      <c r="J8" s="22"/>
      <c r="K8" s="20">
        <v>7.4</v>
      </c>
      <c r="L8" s="20">
        <v>7.3</v>
      </c>
      <c r="M8" s="6">
        <f>(K8*0.25)+(L8*0.75)</f>
        <v>7.3249999999999993</v>
      </c>
      <c r="N8" s="22"/>
      <c r="O8" s="6">
        <f>H8</f>
        <v>7.1750000000000007</v>
      </c>
      <c r="P8" s="6">
        <f>M8</f>
        <v>7.3249999999999993</v>
      </c>
      <c r="Q8" s="6">
        <f>AVERAGE(O8:P8)</f>
        <v>7.25</v>
      </c>
      <c r="R8" s="6">
        <f>I8</f>
        <v>0</v>
      </c>
      <c r="S8" s="6">
        <f>Q8-R8</f>
        <v>7.25</v>
      </c>
      <c r="T8">
        <v>1</v>
      </c>
    </row>
    <row r="9" spans="1:20">
      <c r="A9">
        <v>26</v>
      </c>
      <c r="B9" t="s">
        <v>137</v>
      </c>
      <c r="C9" s="9"/>
      <c r="D9" s="9"/>
      <c r="E9" s="9"/>
      <c r="F9" s="9"/>
      <c r="G9" s="10"/>
      <c r="H9" s="11"/>
      <c r="I9" s="11"/>
      <c r="J9" s="22"/>
      <c r="K9" s="9"/>
      <c r="L9" s="10"/>
      <c r="M9" s="11"/>
      <c r="N9" s="22"/>
      <c r="O9" s="11"/>
      <c r="P9" s="11"/>
      <c r="Q9" s="11"/>
      <c r="R9" s="11"/>
      <c r="S9" s="11"/>
      <c r="T9" s="9"/>
    </row>
    <row r="10" spans="1:20">
      <c r="A10">
        <v>27</v>
      </c>
      <c r="B10" t="s">
        <v>113</v>
      </c>
      <c r="C10" t="s">
        <v>138</v>
      </c>
      <c r="D10" t="s">
        <v>139</v>
      </c>
      <c r="E10" t="s">
        <v>115</v>
      </c>
      <c r="F10" s="20">
        <v>5.4</v>
      </c>
      <c r="G10" s="20">
        <v>6.4</v>
      </c>
      <c r="H10" s="6">
        <f>(F10*0.25)+(G10*0.75)</f>
        <v>6.15</v>
      </c>
      <c r="I10" s="27">
        <v>0</v>
      </c>
      <c r="J10" s="22"/>
      <c r="K10" s="20">
        <v>7.4</v>
      </c>
      <c r="L10" s="20">
        <v>6.9</v>
      </c>
      <c r="M10" s="6">
        <f>(K10*0.25)+(L10*0.75)</f>
        <v>7.0250000000000004</v>
      </c>
      <c r="N10" s="22"/>
      <c r="O10" s="6">
        <f>H10</f>
        <v>6.15</v>
      </c>
      <c r="P10" s="6">
        <f>M10</f>
        <v>7.0250000000000004</v>
      </c>
      <c r="Q10" s="6">
        <f>AVERAGE(O10:P10)</f>
        <v>6.5875000000000004</v>
      </c>
      <c r="R10" s="6">
        <f>I10</f>
        <v>0</v>
      </c>
      <c r="S10" s="6">
        <f>Q10-R10</f>
        <v>6.5875000000000004</v>
      </c>
      <c r="T10">
        <v>2</v>
      </c>
    </row>
    <row r="11" spans="1:20">
      <c r="A11">
        <v>28</v>
      </c>
      <c r="B11" t="s">
        <v>144</v>
      </c>
      <c r="C11" s="9"/>
      <c r="D11" s="9"/>
      <c r="E11" s="9"/>
      <c r="F11" s="9"/>
      <c r="G11" s="10"/>
      <c r="H11" s="11"/>
      <c r="I11" s="11"/>
      <c r="J11" s="22"/>
      <c r="K11" s="9"/>
      <c r="L11" s="10"/>
      <c r="M11" s="11"/>
      <c r="N11" s="22"/>
      <c r="O11" s="11"/>
      <c r="P11" s="11"/>
      <c r="Q11" s="11"/>
      <c r="R11" s="11"/>
      <c r="S11" s="11"/>
      <c r="T11" s="9"/>
    </row>
    <row r="12" spans="1:20">
      <c r="A12">
        <v>29</v>
      </c>
      <c r="B12" t="s">
        <v>145</v>
      </c>
      <c r="C12" t="s">
        <v>138</v>
      </c>
      <c r="D12" t="s">
        <v>139</v>
      </c>
      <c r="E12" t="s">
        <v>115</v>
      </c>
      <c r="F12" s="20">
        <v>5</v>
      </c>
      <c r="G12" s="20">
        <v>6.4</v>
      </c>
      <c r="H12" s="6">
        <f>(F12*0.25)+(G12*0.75)</f>
        <v>6.0500000000000007</v>
      </c>
      <c r="I12" s="27">
        <v>0</v>
      </c>
      <c r="J12" s="22"/>
      <c r="K12" s="20">
        <v>5</v>
      </c>
      <c r="L12" s="20">
        <v>7.3</v>
      </c>
      <c r="M12" s="6">
        <f>(K12*0.25)+(L12*0.75)</f>
        <v>6.7249999999999996</v>
      </c>
      <c r="N12" s="22"/>
      <c r="O12" s="6">
        <f>H12</f>
        <v>6.0500000000000007</v>
      </c>
      <c r="P12" s="6">
        <f>M12</f>
        <v>6.7249999999999996</v>
      </c>
      <c r="Q12" s="6">
        <f>AVERAGE(O12:P12)</f>
        <v>6.3875000000000002</v>
      </c>
      <c r="R12" s="6">
        <f>I12</f>
        <v>0</v>
      </c>
      <c r="S12" s="6">
        <f>Q12-R12</f>
        <v>6.3875000000000002</v>
      </c>
      <c r="T12">
        <v>3</v>
      </c>
    </row>
    <row r="13" spans="1:20">
      <c r="A13">
        <v>32</v>
      </c>
      <c r="B13" t="s">
        <v>146</v>
      </c>
      <c r="C13" s="9"/>
      <c r="D13" s="9"/>
      <c r="E13" s="9"/>
      <c r="F13" s="9"/>
      <c r="G13" s="10"/>
      <c r="H13" s="11"/>
      <c r="I13" s="11"/>
      <c r="J13" s="22"/>
      <c r="K13" s="9"/>
      <c r="L13" s="10"/>
      <c r="M13" s="11"/>
      <c r="N13" s="22"/>
      <c r="O13" s="11"/>
      <c r="P13" s="11"/>
      <c r="Q13" s="11"/>
      <c r="R13" s="11"/>
      <c r="S13" s="11"/>
      <c r="T13" s="9"/>
    </row>
    <row r="14" spans="1:20">
      <c r="A14">
        <v>33</v>
      </c>
      <c r="B14" t="s">
        <v>148</v>
      </c>
      <c r="C14" t="s">
        <v>147</v>
      </c>
      <c r="D14" t="s">
        <v>142</v>
      </c>
      <c r="E14" t="s">
        <v>109</v>
      </c>
      <c r="F14" s="20">
        <v>3.7</v>
      </c>
      <c r="G14" s="20">
        <v>6.1</v>
      </c>
      <c r="H14" s="6">
        <f>(F14*0.25)+(G14*0.75)</f>
        <v>5.4999999999999991</v>
      </c>
      <c r="I14" s="27">
        <v>0</v>
      </c>
      <c r="J14" s="22"/>
      <c r="K14" s="20">
        <v>4.2</v>
      </c>
      <c r="L14" s="20">
        <v>8</v>
      </c>
      <c r="M14" s="6">
        <f>(K14*0.25)+(L14*0.75)</f>
        <v>7.05</v>
      </c>
      <c r="N14" s="22"/>
      <c r="O14" s="6">
        <f>H14</f>
        <v>5.4999999999999991</v>
      </c>
      <c r="P14" s="6">
        <f>M14</f>
        <v>7.05</v>
      </c>
      <c r="Q14" s="6">
        <f>AVERAGE(O14:P14)</f>
        <v>6.2749999999999995</v>
      </c>
      <c r="R14" s="6">
        <f>I14</f>
        <v>0</v>
      </c>
      <c r="S14" s="6">
        <f>Q14-R14</f>
        <v>6.2749999999999995</v>
      </c>
      <c r="T14">
        <v>4</v>
      </c>
    </row>
    <row r="18" spans="2:2">
      <c r="B18" t="s">
        <v>174</v>
      </c>
    </row>
  </sheetData>
  <mergeCells count="1">
    <mergeCell ref="O4:P4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workbookViewId="0">
      <selection activeCell="B17" sqref="B17"/>
    </sheetView>
  </sheetViews>
  <sheetFormatPr defaultRowHeight="12.75"/>
  <cols>
    <col min="1" max="1" width="5.5703125" customWidth="1"/>
    <col min="2" max="2" width="21.28515625" customWidth="1"/>
    <col min="3" max="3" width="14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6.7109375" customWidth="1"/>
    <col min="14" max="14" width="10.7109375" customWidth="1"/>
    <col min="15" max="15" width="11.42578125" customWidth="1"/>
  </cols>
  <sheetData>
    <row r="1" spans="1:15">
      <c r="A1" s="1" t="s">
        <v>131</v>
      </c>
      <c r="D1" t="s">
        <v>15</v>
      </c>
      <c r="F1" s="3"/>
      <c r="G1" s="22"/>
      <c r="H1" t="s">
        <v>16</v>
      </c>
      <c r="J1" s="3"/>
      <c r="K1" s="25"/>
      <c r="O1" s="7">
        <f ca="1">NOW()</f>
        <v>41518.640575925929</v>
      </c>
    </row>
    <row r="2" spans="1:15">
      <c r="A2" s="1" t="s">
        <v>117</v>
      </c>
      <c r="G2" s="22"/>
      <c r="K2" s="25"/>
      <c r="O2" s="8">
        <f ca="1">NOW()</f>
        <v>41518.640575925929</v>
      </c>
    </row>
    <row r="3" spans="1:15">
      <c r="A3" s="21" t="s">
        <v>149</v>
      </c>
      <c r="G3" s="22"/>
      <c r="K3" s="25"/>
    </row>
    <row r="4" spans="1:15">
      <c r="D4" s="2"/>
      <c r="E4" s="2"/>
      <c r="F4" s="2" t="s">
        <v>28</v>
      </c>
      <c r="G4" s="22"/>
      <c r="H4" s="2"/>
      <c r="I4" s="2"/>
      <c r="J4" s="2" t="s">
        <v>28</v>
      </c>
      <c r="K4" s="22"/>
      <c r="L4" s="34" t="s">
        <v>17</v>
      </c>
      <c r="M4" s="34"/>
      <c r="N4" s="2" t="s">
        <v>20</v>
      </c>
    </row>
    <row r="5" spans="1:15" s="2" customFormat="1">
      <c r="A5" s="2" t="s">
        <v>0</v>
      </c>
      <c r="B5" s="2" t="s">
        <v>1</v>
      </c>
      <c r="C5" s="2" t="s">
        <v>4</v>
      </c>
      <c r="D5" s="2" t="s">
        <v>39</v>
      </c>
      <c r="E5" s="2" t="s">
        <v>68</v>
      </c>
      <c r="F5" s="2" t="s">
        <v>14</v>
      </c>
      <c r="G5" s="23"/>
      <c r="H5" s="2" t="s">
        <v>39</v>
      </c>
      <c r="I5" s="2" t="s">
        <v>68</v>
      </c>
      <c r="J5" s="2" t="s">
        <v>14</v>
      </c>
      <c r="K5" s="23"/>
      <c r="L5" s="2" t="s">
        <v>18</v>
      </c>
      <c r="M5" s="2" t="s">
        <v>19</v>
      </c>
      <c r="N5" s="2" t="s">
        <v>9</v>
      </c>
      <c r="O5" s="2" t="s">
        <v>21</v>
      </c>
    </row>
    <row r="6" spans="1:15">
      <c r="G6" s="22"/>
      <c r="K6" s="22"/>
    </row>
    <row r="7" spans="1:15">
      <c r="A7">
        <v>18</v>
      </c>
      <c r="B7" s="30" t="s">
        <v>110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>
      <c r="A8" s="21">
        <v>19</v>
      </c>
      <c r="B8" s="30" t="s">
        <v>150</v>
      </c>
      <c r="C8" t="s">
        <v>111</v>
      </c>
      <c r="D8" s="20">
        <v>7</v>
      </c>
      <c r="E8" s="20">
        <v>9</v>
      </c>
      <c r="F8" s="6">
        <f>(D8*0.25)+(E8*0.75)</f>
        <v>8.5</v>
      </c>
      <c r="G8" s="22"/>
      <c r="H8" s="20">
        <v>7.8</v>
      </c>
      <c r="I8" s="20">
        <v>7.7</v>
      </c>
      <c r="J8" s="6">
        <f>(H8*0.25)+(I8*0.75)</f>
        <v>7.7250000000000005</v>
      </c>
      <c r="K8" s="22"/>
      <c r="L8" s="6">
        <f>F8</f>
        <v>8.5</v>
      </c>
      <c r="M8" s="6">
        <f>J8</f>
        <v>7.7250000000000005</v>
      </c>
      <c r="N8" s="6">
        <f>AVERAGE(L8:M8)</f>
        <v>8.1125000000000007</v>
      </c>
      <c r="O8">
        <v>1</v>
      </c>
    </row>
    <row r="9" spans="1:15">
      <c r="A9">
        <v>31</v>
      </c>
      <c r="B9" s="30" t="s">
        <v>118</v>
      </c>
      <c r="C9" s="9"/>
      <c r="D9" s="9"/>
      <c r="E9" s="10"/>
      <c r="F9" s="11"/>
      <c r="G9" s="22"/>
      <c r="H9" s="9"/>
      <c r="I9" s="10"/>
      <c r="J9" s="11"/>
      <c r="K9" s="22"/>
      <c r="L9" s="11"/>
      <c r="M9" s="11"/>
      <c r="N9" s="11"/>
      <c r="O9" s="9"/>
    </row>
    <row r="10" spans="1:15">
      <c r="A10" s="21">
        <v>30</v>
      </c>
      <c r="B10" s="30" t="s">
        <v>143</v>
      </c>
      <c r="C10" t="s">
        <v>109</v>
      </c>
      <c r="D10" s="20">
        <v>6.4</v>
      </c>
      <c r="E10" s="20">
        <v>7.8</v>
      </c>
      <c r="F10" s="6">
        <f>(D10*0.25)+(E10*0.75)</f>
        <v>7.4499999999999993</v>
      </c>
      <c r="G10" s="22"/>
      <c r="H10" s="20">
        <v>7.4</v>
      </c>
      <c r="I10" s="20">
        <v>7.8</v>
      </c>
      <c r="J10" s="6">
        <f>(H10*0.25)+(I10*0.75)</f>
        <v>7.6999999999999993</v>
      </c>
      <c r="K10" s="22"/>
      <c r="L10" s="6">
        <f>F10</f>
        <v>7.4499999999999993</v>
      </c>
      <c r="M10" s="6">
        <f>J10</f>
        <v>7.6999999999999993</v>
      </c>
      <c r="N10" s="6">
        <f>AVERAGE(L10:M10)</f>
        <v>7.5749999999999993</v>
      </c>
      <c r="O10">
        <v>2</v>
      </c>
    </row>
    <row r="11" spans="1:15">
      <c r="A11">
        <v>1</v>
      </c>
      <c r="B11" s="29" t="s">
        <v>96</v>
      </c>
      <c r="C11" s="9"/>
      <c r="D11" s="9"/>
      <c r="E11" s="10"/>
      <c r="F11" s="11"/>
      <c r="G11" s="22"/>
      <c r="H11" s="9"/>
      <c r="I11" s="10"/>
      <c r="J11" s="11"/>
      <c r="K11" s="22"/>
      <c r="L11" s="11"/>
      <c r="M11" s="11"/>
      <c r="N11" s="11"/>
      <c r="O11" s="9"/>
    </row>
    <row r="12" spans="1:15">
      <c r="A12">
        <v>2</v>
      </c>
      <c r="B12" s="29" t="s">
        <v>126</v>
      </c>
      <c r="C12" s="21" t="s">
        <v>99</v>
      </c>
      <c r="D12" s="20">
        <v>6</v>
      </c>
      <c r="E12" s="20">
        <v>6.2</v>
      </c>
      <c r="F12" s="6">
        <f>(D12*0.25)+(E12*0.75)</f>
        <v>6.15</v>
      </c>
      <c r="G12" s="22"/>
      <c r="H12" s="20">
        <v>7.2</v>
      </c>
      <c r="I12" s="20">
        <v>7.9</v>
      </c>
      <c r="J12" s="6">
        <f>(H12*0.25)+(I12*0.75)</f>
        <v>7.7250000000000005</v>
      </c>
      <c r="K12" s="22"/>
      <c r="L12" s="6">
        <f>F12</f>
        <v>6.15</v>
      </c>
      <c r="M12" s="6">
        <f>J12</f>
        <v>7.7250000000000005</v>
      </c>
      <c r="N12" s="6">
        <f>AVERAGE(L12:M12)</f>
        <v>6.9375</v>
      </c>
      <c r="O12">
        <v>3</v>
      </c>
    </row>
    <row r="13" spans="1:15">
      <c r="A13">
        <v>5</v>
      </c>
      <c r="B13" s="21" t="s">
        <v>112</v>
      </c>
      <c r="C13" s="9"/>
      <c r="D13" s="9"/>
      <c r="E13" s="10"/>
      <c r="F13" s="11"/>
      <c r="G13" s="22"/>
      <c r="H13" s="9"/>
      <c r="I13" s="10"/>
      <c r="J13" s="11"/>
      <c r="K13" s="22"/>
      <c r="L13" s="11"/>
      <c r="M13" s="11"/>
      <c r="N13" s="11"/>
      <c r="O13" s="9"/>
    </row>
    <row r="14" spans="1:15">
      <c r="A14">
        <v>6</v>
      </c>
      <c r="B14" s="21" t="s">
        <v>123</v>
      </c>
      <c r="C14" t="s">
        <v>99</v>
      </c>
      <c r="D14" s="20">
        <v>5</v>
      </c>
      <c r="E14" s="20">
        <v>6.4</v>
      </c>
      <c r="F14" s="6">
        <f>(D14*0.25)+(E14*0.75)</f>
        <v>6.0500000000000007</v>
      </c>
      <c r="G14" s="22"/>
      <c r="H14" s="20">
        <v>5.7</v>
      </c>
      <c r="I14" s="20">
        <v>6.7</v>
      </c>
      <c r="J14" s="6">
        <f>(H14*0.25)+(I14*0.75)</f>
        <v>6.45</v>
      </c>
      <c r="K14" s="22"/>
      <c r="L14" s="6">
        <f>F14</f>
        <v>6.0500000000000007</v>
      </c>
      <c r="M14" s="6">
        <f>J14</f>
        <v>6.45</v>
      </c>
      <c r="N14" s="6">
        <f>AVERAGE(L14:M14)</f>
        <v>6.25</v>
      </c>
      <c r="O14">
        <v>4</v>
      </c>
    </row>
    <row r="17" spans="2:3">
      <c r="B17" t="s">
        <v>174</v>
      </c>
    </row>
    <row r="21" spans="2:3">
      <c r="C21" s="30"/>
    </row>
    <row r="22" spans="2:3">
      <c r="C22" s="30"/>
    </row>
  </sheetData>
  <mergeCells count="1">
    <mergeCell ref="L4:M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workbookViewId="0">
      <selection activeCell="A4" sqref="A4"/>
    </sheetView>
  </sheetViews>
  <sheetFormatPr defaultRowHeight="12.75"/>
  <cols>
    <col min="1" max="1" width="5.5703125" customWidth="1"/>
    <col min="2" max="2" width="21.28515625" customWidth="1"/>
    <col min="3" max="3" width="14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6.7109375" customWidth="1"/>
    <col min="14" max="14" width="10.7109375" customWidth="1"/>
    <col min="15" max="15" width="11.42578125" customWidth="1"/>
  </cols>
  <sheetData>
    <row r="1" spans="1:15">
      <c r="A1" s="1" t="s">
        <v>131</v>
      </c>
      <c r="D1" t="s">
        <v>15</v>
      </c>
      <c r="F1" s="3"/>
      <c r="G1" s="22"/>
      <c r="H1" t="s">
        <v>16</v>
      </c>
      <c r="J1" s="3"/>
      <c r="K1" s="25"/>
      <c r="O1" s="7">
        <f ca="1">NOW()</f>
        <v>41518.640575925929</v>
      </c>
    </row>
    <row r="2" spans="1:15">
      <c r="A2" s="1" t="s">
        <v>117</v>
      </c>
      <c r="G2" s="22"/>
      <c r="K2" s="25"/>
      <c r="O2" s="8">
        <f ca="1">NOW()</f>
        <v>41518.640575925929</v>
      </c>
    </row>
    <row r="3" spans="1:15">
      <c r="A3" s="21" t="s">
        <v>176</v>
      </c>
      <c r="G3" s="22"/>
      <c r="K3" s="25"/>
    </row>
    <row r="4" spans="1:15">
      <c r="D4" s="2"/>
      <c r="E4" s="2"/>
      <c r="F4" s="2" t="s">
        <v>28</v>
      </c>
      <c r="G4" s="22"/>
      <c r="H4" s="2"/>
      <c r="I4" s="2"/>
      <c r="J4" s="2" t="s">
        <v>28</v>
      </c>
      <c r="K4" s="22"/>
      <c r="L4" s="34" t="s">
        <v>17</v>
      </c>
      <c r="M4" s="34"/>
      <c r="N4" s="2" t="s">
        <v>20</v>
      </c>
    </row>
    <row r="5" spans="1:15" s="2" customFormat="1">
      <c r="A5" s="2" t="s">
        <v>0</v>
      </c>
      <c r="B5" s="2" t="s">
        <v>1</v>
      </c>
      <c r="C5" s="2" t="s">
        <v>4</v>
      </c>
      <c r="D5" s="2" t="s">
        <v>39</v>
      </c>
      <c r="E5" s="2" t="s">
        <v>68</v>
      </c>
      <c r="F5" s="2" t="s">
        <v>14</v>
      </c>
      <c r="G5" s="23"/>
      <c r="H5" s="2" t="s">
        <v>39</v>
      </c>
      <c r="I5" s="2" t="s">
        <v>68</v>
      </c>
      <c r="J5" s="2" t="s">
        <v>14</v>
      </c>
      <c r="K5" s="23"/>
      <c r="L5" s="2" t="s">
        <v>18</v>
      </c>
      <c r="M5" s="2" t="s">
        <v>19</v>
      </c>
      <c r="N5" s="2" t="s">
        <v>9</v>
      </c>
      <c r="O5" s="2" t="s">
        <v>21</v>
      </c>
    </row>
    <row r="6" spans="1:15">
      <c r="G6" s="22"/>
      <c r="K6" s="22"/>
    </row>
    <row r="7" spans="1:15">
      <c r="A7">
        <v>27</v>
      </c>
      <c r="B7" s="29" t="s">
        <v>144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>
      <c r="A8">
        <v>28</v>
      </c>
      <c r="B8" s="29" t="s">
        <v>151</v>
      </c>
      <c r="C8" t="s">
        <v>115</v>
      </c>
      <c r="D8" s="20">
        <v>5.5</v>
      </c>
      <c r="E8" s="20">
        <v>6.9</v>
      </c>
      <c r="F8" s="6">
        <f>(D8*0.25)+(E8*0.75)</f>
        <v>6.5500000000000007</v>
      </c>
      <c r="G8" s="22"/>
      <c r="H8" s="20">
        <v>4.9000000000000004</v>
      </c>
      <c r="I8" s="20">
        <v>6.5</v>
      </c>
      <c r="J8" s="6">
        <f>(H8*0.25)+(I8*0.75)</f>
        <v>6.1</v>
      </c>
      <c r="K8" s="22"/>
      <c r="L8" s="6">
        <f>F8</f>
        <v>6.5500000000000007</v>
      </c>
      <c r="M8" s="6">
        <f>J8</f>
        <v>6.1</v>
      </c>
      <c r="N8" s="6">
        <f>AVERAGE(L8:M8)</f>
        <v>6.3250000000000002</v>
      </c>
      <c r="O8">
        <v>1</v>
      </c>
    </row>
    <row r="9" spans="1:15">
      <c r="A9">
        <v>21</v>
      </c>
      <c r="B9" t="s">
        <v>153</v>
      </c>
      <c r="C9" s="9"/>
      <c r="D9" s="9"/>
      <c r="E9" s="10"/>
      <c r="F9" s="11"/>
      <c r="G9" s="22"/>
      <c r="H9" s="9"/>
      <c r="I9" s="10"/>
      <c r="J9" s="11"/>
      <c r="K9" s="22"/>
      <c r="L9" s="11"/>
      <c r="M9" s="11"/>
      <c r="N9" s="11"/>
      <c r="O9" s="9"/>
    </row>
    <row r="10" spans="1:15">
      <c r="A10" s="21">
        <v>22</v>
      </c>
      <c r="B10" t="s">
        <v>154</v>
      </c>
      <c r="C10" t="s">
        <v>101</v>
      </c>
      <c r="D10" s="20">
        <v>5.2</v>
      </c>
      <c r="E10" s="20">
        <v>6</v>
      </c>
      <c r="F10" s="6">
        <f>(D10*0.25)+(E10*0.75)</f>
        <v>5.8</v>
      </c>
      <c r="G10" s="22"/>
      <c r="H10" s="20">
        <v>4.3</v>
      </c>
      <c r="I10" s="20">
        <v>6.6</v>
      </c>
      <c r="J10" s="6">
        <f>(H10*0.25)+(I10*0.75)</f>
        <v>6.0249999999999995</v>
      </c>
      <c r="K10" s="22"/>
      <c r="L10" s="6">
        <f>F10</f>
        <v>5.8</v>
      </c>
      <c r="M10" s="6">
        <f>J10</f>
        <v>6.0249999999999995</v>
      </c>
      <c r="N10" s="6">
        <f>AVERAGE(L10:M10)</f>
        <v>5.9124999999999996</v>
      </c>
      <c r="O10">
        <v>2</v>
      </c>
    </row>
    <row r="11" spans="1:15">
      <c r="A11">
        <v>7</v>
      </c>
      <c r="B11" t="s">
        <v>121</v>
      </c>
      <c r="C11" s="9"/>
      <c r="D11" s="9"/>
      <c r="E11" s="10"/>
      <c r="F11" s="11"/>
      <c r="G11" s="22"/>
      <c r="H11" s="9"/>
      <c r="I11" s="10"/>
      <c r="J11" s="11"/>
      <c r="K11" s="22"/>
      <c r="L11" s="11"/>
      <c r="M11" s="11"/>
      <c r="N11" s="11"/>
      <c r="O11" s="9"/>
    </row>
    <row r="12" spans="1:15">
      <c r="A12">
        <v>8</v>
      </c>
      <c r="B12" t="s">
        <v>155</v>
      </c>
      <c r="C12" t="s">
        <v>99</v>
      </c>
      <c r="D12" s="20">
        <v>4.0999999999999996</v>
      </c>
      <c r="E12" s="20">
        <v>6.7</v>
      </c>
      <c r="F12" s="6">
        <f>(D12*0.25)+(E12*0.75)</f>
        <v>6.0500000000000007</v>
      </c>
      <c r="G12" s="22"/>
      <c r="H12" s="20">
        <v>3.9</v>
      </c>
      <c r="I12" s="20">
        <v>6.3</v>
      </c>
      <c r="J12" s="6">
        <f>(H12*0.25)+(I12*0.75)</f>
        <v>5.6999999999999993</v>
      </c>
      <c r="K12" s="22"/>
      <c r="L12" s="6">
        <f>F12</f>
        <v>6.0500000000000007</v>
      </c>
      <c r="M12" s="6">
        <f>J12</f>
        <v>5.6999999999999993</v>
      </c>
      <c r="N12" s="6">
        <f>AVERAGE(L12:M12)</f>
        <v>5.875</v>
      </c>
      <c r="O12">
        <v>3</v>
      </c>
    </row>
    <row r="15" spans="1:15">
      <c r="B15" t="s">
        <v>174</v>
      </c>
    </row>
    <row r="19" spans="3:3">
      <c r="C19" s="30"/>
    </row>
  </sheetData>
  <mergeCells count="1">
    <mergeCell ref="L4:M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workbookViewId="0">
      <selection activeCell="O10" sqref="O10"/>
    </sheetView>
  </sheetViews>
  <sheetFormatPr defaultRowHeight="12.75"/>
  <cols>
    <col min="1" max="1" width="5.5703125" customWidth="1"/>
    <col min="2" max="2" width="21.28515625" customWidth="1"/>
    <col min="3" max="3" width="14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6.7109375" customWidth="1"/>
    <col min="14" max="14" width="10.7109375" customWidth="1"/>
    <col min="15" max="15" width="11.42578125" customWidth="1"/>
  </cols>
  <sheetData>
    <row r="1" spans="1:15">
      <c r="A1" s="1" t="s">
        <v>131</v>
      </c>
      <c r="D1" t="s">
        <v>15</v>
      </c>
      <c r="F1" s="3"/>
      <c r="G1" s="22"/>
      <c r="H1" t="s">
        <v>16</v>
      </c>
      <c r="J1" s="3"/>
      <c r="K1" s="25"/>
      <c r="O1" s="7">
        <f ca="1">NOW()</f>
        <v>41518.640575925929</v>
      </c>
    </row>
    <row r="2" spans="1:15">
      <c r="A2" s="1" t="s">
        <v>117</v>
      </c>
      <c r="G2" s="22"/>
      <c r="K2" s="25"/>
      <c r="O2" s="8">
        <f ca="1">NOW()</f>
        <v>41518.640575925929</v>
      </c>
    </row>
    <row r="3" spans="1:15">
      <c r="A3" s="21" t="s">
        <v>175</v>
      </c>
      <c r="G3" s="22"/>
      <c r="K3" s="25"/>
    </row>
    <row r="4" spans="1:15">
      <c r="D4" s="2"/>
      <c r="E4" s="2"/>
      <c r="F4" s="2" t="s">
        <v>28</v>
      </c>
      <c r="G4" s="22"/>
      <c r="H4" s="2"/>
      <c r="I4" s="2"/>
      <c r="J4" s="2" t="s">
        <v>28</v>
      </c>
      <c r="K4" s="22"/>
      <c r="L4" s="34" t="s">
        <v>17</v>
      </c>
      <c r="M4" s="34"/>
      <c r="N4" s="2" t="s">
        <v>20</v>
      </c>
    </row>
    <row r="5" spans="1:15" s="2" customFormat="1">
      <c r="A5" s="2" t="s">
        <v>0</v>
      </c>
      <c r="B5" s="2" t="s">
        <v>1</v>
      </c>
      <c r="C5" s="2" t="s">
        <v>4</v>
      </c>
      <c r="D5" s="2" t="s">
        <v>39</v>
      </c>
      <c r="E5" s="2" t="s">
        <v>68</v>
      </c>
      <c r="F5" s="2" t="s">
        <v>14</v>
      </c>
      <c r="G5" s="23"/>
      <c r="H5" s="2" t="s">
        <v>39</v>
      </c>
      <c r="I5" s="2" t="s">
        <v>68</v>
      </c>
      <c r="J5" s="2" t="s">
        <v>14</v>
      </c>
      <c r="K5" s="23"/>
      <c r="L5" s="2" t="s">
        <v>18</v>
      </c>
      <c r="M5" s="2" t="s">
        <v>19</v>
      </c>
      <c r="N5" s="2" t="s">
        <v>9</v>
      </c>
      <c r="O5" s="2" t="s">
        <v>21</v>
      </c>
    </row>
    <row r="6" spans="1:15">
      <c r="G6" s="22"/>
      <c r="K6" s="22"/>
    </row>
    <row r="7" spans="1:15">
      <c r="A7">
        <v>32</v>
      </c>
      <c r="B7" t="s">
        <v>146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>
      <c r="A8">
        <v>33</v>
      </c>
      <c r="B8" t="s">
        <v>148</v>
      </c>
      <c r="C8" t="s">
        <v>109</v>
      </c>
      <c r="D8" s="20">
        <v>5.8</v>
      </c>
      <c r="E8" s="20">
        <v>7.5</v>
      </c>
      <c r="F8" s="6">
        <f>(D8*0.25)+(E8*0.75)</f>
        <v>7.0750000000000002</v>
      </c>
      <c r="G8" s="22"/>
      <c r="H8" s="20">
        <v>5.4</v>
      </c>
      <c r="I8" s="20">
        <v>7.5</v>
      </c>
      <c r="J8" s="6">
        <f>(H8*0.25)+(I8*0.75)</f>
        <v>6.9749999999999996</v>
      </c>
      <c r="K8" s="22"/>
      <c r="L8" s="6">
        <f>F8</f>
        <v>7.0750000000000002</v>
      </c>
      <c r="M8" s="6">
        <f>J8</f>
        <v>6.9749999999999996</v>
      </c>
      <c r="N8" s="6">
        <f>AVERAGE(L8:M8)</f>
        <v>7.0250000000000004</v>
      </c>
      <c r="O8">
        <v>1</v>
      </c>
    </row>
    <row r="9" spans="1:15">
      <c r="A9">
        <v>30</v>
      </c>
      <c r="B9" t="s">
        <v>156</v>
      </c>
      <c r="C9" s="9"/>
      <c r="D9" s="9"/>
      <c r="E9" s="10"/>
      <c r="F9" s="11"/>
      <c r="G9" s="22"/>
      <c r="H9" s="9"/>
      <c r="I9" s="10"/>
      <c r="J9" s="11"/>
      <c r="K9" s="22"/>
      <c r="L9" s="11"/>
      <c r="M9" s="11"/>
      <c r="N9" s="11"/>
      <c r="O9" s="9"/>
    </row>
    <row r="10" spans="1:15">
      <c r="A10">
        <v>34</v>
      </c>
      <c r="B10" t="s">
        <v>157</v>
      </c>
      <c r="C10" t="s">
        <v>109</v>
      </c>
      <c r="D10" s="20">
        <v>4.8</v>
      </c>
      <c r="E10" s="20">
        <v>7</v>
      </c>
      <c r="F10" s="6">
        <f>(D10*0.25)+(E10*0.75)</f>
        <v>6.45</v>
      </c>
      <c r="G10" s="22"/>
      <c r="H10" s="20">
        <v>4.7</v>
      </c>
      <c r="I10" s="20">
        <v>6.6</v>
      </c>
      <c r="J10" s="6">
        <f>(H10*0.25)+(I10*0.75)</f>
        <v>6.1249999999999991</v>
      </c>
      <c r="K10" s="22"/>
      <c r="L10" s="6">
        <f>F10</f>
        <v>6.45</v>
      </c>
      <c r="M10" s="6">
        <f>J10</f>
        <v>6.1249999999999991</v>
      </c>
      <c r="N10" s="6">
        <f>AVERAGE(L10:M10)</f>
        <v>6.2874999999999996</v>
      </c>
      <c r="O10" t="s">
        <v>158</v>
      </c>
    </row>
    <row r="13" spans="1:15">
      <c r="B13" t="s">
        <v>174</v>
      </c>
    </row>
  </sheetData>
  <mergeCells count="1">
    <mergeCell ref="L4:M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14"/>
  <sheetViews>
    <sheetView workbookViewId="0">
      <pane xSplit="2" topLeftCell="AE1" activePane="topRight" state="frozen"/>
      <selection pane="topRight" activeCell="AT13" sqref="AT13"/>
    </sheetView>
  </sheetViews>
  <sheetFormatPr defaultRowHeight="12.75"/>
  <cols>
    <col min="1" max="1" width="5.5703125" customWidth="1"/>
    <col min="2" max="2" width="21.28515625" customWidth="1"/>
    <col min="3" max="3" width="15.85546875" bestFit="1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6" width="6.5703125" customWidth="1"/>
    <col min="17" max="17" width="5.7109375" customWidth="1"/>
    <col min="18" max="18" width="3.140625" customWidth="1"/>
    <col min="19" max="24" width="5.7109375" customWidth="1"/>
    <col min="25" max="25" width="6.7109375" customWidth="1"/>
    <col min="26" max="26" width="5.7109375" customWidth="1"/>
    <col min="27" max="27" width="3.140625" customWidth="1"/>
    <col min="28" max="35" width="5.7109375" customWidth="1"/>
    <col min="36" max="36" width="7.5703125" customWidth="1"/>
    <col min="37" max="37" width="6.5703125" customWidth="1"/>
    <col min="38" max="39" width="5.7109375" customWidth="1"/>
    <col min="40" max="40" width="3.140625" customWidth="1"/>
    <col min="41" max="46" width="5.7109375" customWidth="1"/>
    <col min="47" max="47" width="6.7109375" customWidth="1"/>
    <col min="48" max="49" width="3.140625" customWidth="1"/>
    <col min="50" max="54" width="6.7109375" customWidth="1"/>
    <col min="55" max="55" width="11.42578125" customWidth="1"/>
  </cols>
  <sheetData>
    <row r="1" spans="1:55">
      <c r="A1" s="1" t="s">
        <v>131</v>
      </c>
      <c r="F1" t="s">
        <v>15</v>
      </c>
      <c r="H1" s="33"/>
      <c r="I1" s="33"/>
      <c r="J1" s="33"/>
      <c r="K1" s="33"/>
      <c r="L1" s="33"/>
      <c r="M1" s="33"/>
      <c r="R1" s="9"/>
      <c r="AA1" s="22"/>
      <c r="AB1" t="s">
        <v>16</v>
      </c>
      <c r="AD1" s="33"/>
      <c r="AE1" s="33"/>
      <c r="AF1" s="33"/>
      <c r="AG1" s="33"/>
      <c r="AH1" s="33"/>
      <c r="AI1" s="33"/>
      <c r="AN1" s="9"/>
      <c r="AV1" s="25"/>
      <c r="AW1" s="22"/>
      <c r="AX1" s="7"/>
      <c r="AY1" s="7"/>
      <c r="BC1" s="7">
        <f ca="1">NOW()</f>
        <v>41518.640575925929</v>
      </c>
    </row>
    <row r="2" spans="1:55">
      <c r="A2" s="1" t="s">
        <v>117</v>
      </c>
      <c r="R2" s="9"/>
      <c r="AA2" s="22"/>
      <c r="AN2" s="9"/>
      <c r="AV2" s="25"/>
      <c r="AW2" s="22"/>
      <c r="AX2" s="8"/>
      <c r="AY2" s="8"/>
      <c r="BC2" s="8">
        <f ca="1">NOW()</f>
        <v>41518.640575925929</v>
      </c>
    </row>
    <row r="3" spans="1:55">
      <c r="A3" t="s">
        <v>33</v>
      </c>
      <c r="F3" s="34" t="s">
        <v>10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9"/>
      <c r="S3" s="34" t="s">
        <v>12</v>
      </c>
      <c r="T3" s="34"/>
      <c r="U3" s="34"/>
      <c r="V3" s="34"/>
      <c r="W3" s="34"/>
      <c r="X3" s="34"/>
      <c r="AA3" s="22"/>
      <c r="AB3" s="34" t="s">
        <v>10</v>
      </c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9"/>
      <c r="AO3" s="34" t="s">
        <v>12</v>
      </c>
      <c r="AP3" s="34"/>
      <c r="AQ3" s="34"/>
      <c r="AR3" s="34"/>
      <c r="AS3" s="34"/>
      <c r="AT3" s="34"/>
      <c r="AV3" s="25"/>
      <c r="AW3" s="22"/>
      <c r="AX3" s="34" t="s">
        <v>29</v>
      </c>
      <c r="AY3" s="33"/>
      <c r="AZ3" s="33"/>
      <c r="BA3" s="3"/>
      <c r="BB3" s="3"/>
    </row>
    <row r="4" spans="1:55">
      <c r="O4" s="2" t="s">
        <v>26</v>
      </c>
      <c r="P4" s="2" t="s">
        <v>2</v>
      </c>
      <c r="R4" s="24"/>
      <c r="Y4" s="2" t="s">
        <v>28</v>
      </c>
      <c r="Z4" s="2"/>
      <c r="AA4" s="22"/>
      <c r="AK4" s="2" t="s">
        <v>26</v>
      </c>
      <c r="AL4" t="s">
        <v>2</v>
      </c>
      <c r="AN4" s="24"/>
      <c r="AU4" s="2" t="s">
        <v>28</v>
      </c>
      <c r="AV4" s="23"/>
      <c r="AW4" s="23"/>
      <c r="AX4" s="2"/>
      <c r="AY4" s="2"/>
      <c r="AZ4" s="2"/>
      <c r="BA4" s="2" t="s">
        <v>85</v>
      </c>
      <c r="BB4" s="2" t="s">
        <v>28</v>
      </c>
    </row>
    <row r="5" spans="1:55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5</v>
      </c>
      <c r="H5" s="2" t="s">
        <v>6</v>
      </c>
      <c r="I5" s="2" t="s">
        <v>34</v>
      </c>
      <c r="J5" s="2" t="s">
        <v>35</v>
      </c>
      <c r="K5" s="2" t="s">
        <v>7</v>
      </c>
      <c r="L5" s="2" t="s">
        <v>36</v>
      </c>
      <c r="M5" s="2" t="s">
        <v>37</v>
      </c>
      <c r="N5" s="2" t="s">
        <v>24</v>
      </c>
      <c r="O5" s="2" t="s">
        <v>38</v>
      </c>
      <c r="P5" s="2" t="s">
        <v>27</v>
      </c>
      <c r="Q5" s="2" t="s">
        <v>9</v>
      </c>
      <c r="R5" s="24"/>
      <c r="S5" s="2" t="s">
        <v>39</v>
      </c>
      <c r="T5" s="2" t="s">
        <v>40</v>
      </c>
      <c r="U5" s="2" t="s">
        <v>41</v>
      </c>
      <c r="V5" s="2" t="s">
        <v>43</v>
      </c>
      <c r="W5" s="2" t="s">
        <v>2</v>
      </c>
      <c r="X5" s="2" t="s">
        <v>24</v>
      </c>
      <c r="Y5" s="2" t="s">
        <v>14</v>
      </c>
      <c r="Z5" s="2" t="s">
        <v>42</v>
      </c>
      <c r="AA5" s="23"/>
      <c r="AB5" s="2" t="s">
        <v>8</v>
      </c>
      <c r="AC5" s="2" t="s">
        <v>5</v>
      </c>
      <c r="AD5" s="2" t="s">
        <v>6</v>
      </c>
      <c r="AE5" s="2" t="s">
        <v>34</v>
      </c>
      <c r="AF5" s="2" t="s">
        <v>35</v>
      </c>
      <c r="AG5" s="2" t="s">
        <v>7</v>
      </c>
      <c r="AH5" s="2" t="s">
        <v>36</v>
      </c>
      <c r="AI5" s="2" t="s">
        <v>37</v>
      </c>
      <c r="AJ5" s="2" t="s">
        <v>24</v>
      </c>
      <c r="AK5" s="2" t="s">
        <v>38</v>
      </c>
      <c r="AL5" s="2" t="s">
        <v>27</v>
      </c>
      <c r="AM5" s="2" t="s">
        <v>9</v>
      </c>
      <c r="AN5" s="24"/>
      <c r="AO5" s="2" t="s">
        <v>39</v>
      </c>
      <c r="AP5" s="2" t="s">
        <v>40</v>
      </c>
      <c r="AQ5" s="2" t="s">
        <v>41</v>
      </c>
      <c r="AR5" s="2" t="s">
        <v>43</v>
      </c>
      <c r="AS5" s="2" t="s">
        <v>2</v>
      </c>
      <c r="AT5" s="2" t="s">
        <v>24</v>
      </c>
      <c r="AU5" s="2" t="s">
        <v>14</v>
      </c>
      <c r="AV5" s="23"/>
      <c r="AW5" s="23"/>
      <c r="AX5" s="2" t="s">
        <v>18</v>
      </c>
      <c r="AY5" s="2" t="s">
        <v>19</v>
      </c>
      <c r="AZ5" s="2" t="s">
        <v>30</v>
      </c>
      <c r="BA5" s="2" t="s">
        <v>95</v>
      </c>
      <c r="BB5" s="2" t="s">
        <v>14</v>
      </c>
      <c r="BC5" s="2" t="s">
        <v>21</v>
      </c>
    </row>
    <row r="6" spans="1:55">
      <c r="R6" s="9"/>
      <c r="AA6" s="22"/>
      <c r="AN6" s="9"/>
      <c r="AV6" s="25"/>
      <c r="AW6" s="22"/>
    </row>
    <row r="7" spans="1:55">
      <c r="A7">
        <v>1</v>
      </c>
      <c r="B7" s="21" t="s">
        <v>96</v>
      </c>
      <c r="C7" s="9"/>
      <c r="D7" s="9"/>
      <c r="E7" s="9"/>
      <c r="F7" s="20">
        <v>6.5</v>
      </c>
      <c r="G7" s="20">
        <v>6</v>
      </c>
      <c r="H7" s="20">
        <v>5.8</v>
      </c>
      <c r="I7" s="20">
        <v>6.2</v>
      </c>
      <c r="J7" s="20">
        <v>6</v>
      </c>
      <c r="K7" s="20">
        <v>6.8</v>
      </c>
      <c r="L7" s="20">
        <v>5.8</v>
      </c>
      <c r="M7" s="20">
        <v>7</v>
      </c>
      <c r="N7" s="5">
        <f t="shared" ref="N7:N12" si="0">SUM(F7:M7)</f>
        <v>50.099999999999994</v>
      </c>
      <c r="O7" s="16"/>
      <c r="P7" s="16"/>
      <c r="Q7" s="16"/>
      <c r="R7" s="9"/>
      <c r="S7" s="10"/>
      <c r="T7" s="10"/>
      <c r="U7" s="10"/>
      <c r="V7" s="10"/>
      <c r="W7" s="10"/>
      <c r="X7" s="11"/>
      <c r="Y7" s="11"/>
      <c r="Z7" s="11"/>
      <c r="AA7" s="22"/>
      <c r="AB7" s="20">
        <v>7</v>
      </c>
      <c r="AC7" s="20">
        <v>7</v>
      </c>
      <c r="AD7" s="20">
        <v>6.5</v>
      </c>
      <c r="AE7" s="20">
        <v>7</v>
      </c>
      <c r="AF7" s="20">
        <v>6.8</v>
      </c>
      <c r="AG7" s="20">
        <v>8</v>
      </c>
      <c r="AH7" s="20">
        <v>6.5</v>
      </c>
      <c r="AI7" s="20">
        <v>6.5</v>
      </c>
      <c r="AJ7" s="5">
        <f t="shared" ref="AJ7:AJ12" si="1">SUM(AB7:AI7)</f>
        <v>55.3</v>
      </c>
      <c r="AK7" s="16"/>
      <c r="AL7" s="16"/>
      <c r="AM7" s="16"/>
      <c r="AN7" s="9"/>
      <c r="AO7" s="10"/>
      <c r="AP7" s="10"/>
      <c r="AQ7" s="10"/>
      <c r="AR7" s="10"/>
      <c r="AS7" s="10"/>
      <c r="AT7" s="11"/>
      <c r="AU7" s="11"/>
      <c r="AV7" s="26"/>
      <c r="AW7" s="28"/>
      <c r="AX7" s="11"/>
      <c r="AY7" s="11"/>
      <c r="AZ7" s="11"/>
      <c r="BA7" s="11"/>
      <c r="BB7" s="11"/>
      <c r="BC7" s="9"/>
    </row>
    <row r="8" spans="1:55">
      <c r="A8">
        <v>2</v>
      </c>
      <c r="B8" s="21" t="s">
        <v>112</v>
      </c>
      <c r="C8" s="9"/>
      <c r="D8" s="9"/>
      <c r="E8" s="9"/>
      <c r="F8" s="20">
        <v>5.8</v>
      </c>
      <c r="G8" s="20">
        <v>4.8</v>
      </c>
      <c r="H8" s="20">
        <v>5</v>
      </c>
      <c r="I8" s="20">
        <v>5.6</v>
      </c>
      <c r="J8" s="20">
        <v>5.5</v>
      </c>
      <c r="K8" s="20">
        <v>7</v>
      </c>
      <c r="L8" s="20">
        <v>5</v>
      </c>
      <c r="M8" s="20">
        <v>5.5</v>
      </c>
      <c r="N8" s="5">
        <f t="shared" si="0"/>
        <v>44.2</v>
      </c>
      <c r="O8" s="16"/>
      <c r="P8" s="16"/>
      <c r="Q8" s="16"/>
      <c r="R8" s="9"/>
      <c r="S8" s="9"/>
      <c r="T8" s="9"/>
      <c r="U8" s="9"/>
      <c r="V8" s="9"/>
      <c r="W8" s="9"/>
      <c r="X8" s="9"/>
      <c r="Y8" s="9"/>
      <c r="Z8" s="9"/>
      <c r="AA8" s="22"/>
      <c r="AB8" s="20">
        <v>6</v>
      </c>
      <c r="AC8" s="20">
        <v>6.5</v>
      </c>
      <c r="AD8" s="20">
        <v>6.2</v>
      </c>
      <c r="AE8" s="20">
        <v>6</v>
      </c>
      <c r="AF8" s="20">
        <v>6.3</v>
      </c>
      <c r="AG8" s="20">
        <v>7.2</v>
      </c>
      <c r="AH8" s="20">
        <v>6.5</v>
      </c>
      <c r="AI8" s="20">
        <v>6.5</v>
      </c>
      <c r="AJ8" s="5">
        <f t="shared" si="1"/>
        <v>51.2</v>
      </c>
      <c r="AK8" s="16"/>
      <c r="AL8" s="16"/>
      <c r="AM8" s="16"/>
      <c r="AN8" s="9"/>
      <c r="AO8" s="9"/>
      <c r="AP8" s="9"/>
      <c r="AQ8" s="9"/>
      <c r="AR8" s="9"/>
      <c r="AS8" s="9"/>
      <c r="AT8" s="9"/>
      <c r="AU8" s="9"/>
      <c r="AV8" s="25"/>
      <c r="AW8" s="22"/>
      <c r="AX8" s="9"/>
      <c r="AY8" s="9"/>
      <c r="AZ8" s="9"/>
      <c r="BA8" s="9"/>
      <c r="BB8" s="9"/>
      <c r="BC8" s="9"/>
    </row>
    <row r="9" spans="1:55">
      <c r="A9">
        <v>3</v>
      </c>
      <c r="B9" s="21" t="s">
        <v>103</v>
      </c>
      <c r="C9" s="9"/>
      <c r="D9" s="9"/>
      <c r="E9" s="9"/>
      <c r="F9" s="20">
        <v>6.2</v>
      </c>
      <c r="G9" s="20">
        <v>5.5</v>
      </c>
      <c r="H9" s="20">
        <v>6.5</v>
      </c>
      <c r="I9" s="20">
        <v>6.4</v>
      </c>
      <c r="J9" s="20">
        <v>6</v>
      </c>
      <c r="K9" s="20">
        <v>7.2</v>
      </c>
      <c r="L9" s="20">
        <v>6</v>
      </c>
      <c r="M9" s="20">
        <v>7</v>
      </c>
      <c r="N9" s="5">
        <f t="shared" si="0"/>
        <v>50.800000000000004</v>
      </c>
      <c r="O9" s="16"/>
      <c r="P9" s="16"/>
      <c r="Q9" s="16"/>
      <c r="R9" s="9"/>
      <c r="S9" s="9"/>
      <c r="T9" s="9"/>
      <c r="U9" s="9"/>
      <c r="V9" s="9"/>
      <c r="W9" s="9"/>
      <c r="X9" s="9"/>
      <c r="Y9" s="9"/>
      <c r="Z9" s="9"/>
      <c r="AA9" s="22"/>
      <c r="AB9" s="20">
        <v>7.3</v>
      </c>
      <c r="AC9" s="20">
        <v>7</v>
      </c>
      <c r="AD9" s="20">
        <v>6.8</v>
      </c>
      <c r="AE9" s="20">
        <v>7</v>
      </c>
      <c r="AF9" s="20">
        <v>7</v>
      </c>
      <c r="AG9" s="20">
        <v>8.3000000000000007</v>
      </c>
      <c r="AH9" s="20">
        <v>7</v>
      </c>
      <c r="AI9" s="20">
        <v>7.5</v>
      </c>
      <c r="AJ9" s="5">
        <f t="shared" si="1"/>
        <v>57.900000000000006</v>
      </c>
      <c r="AK9" s="16"/>
      <c r="AL9" s="16"/>
      <c r="AM9" s="16"/>
      <c r="AN9" s="9"/>
      <c r="AO9" s="9"/>
      <c r="AP9" s="9"/>
      <c r="AQ9" s="9"/>
      <c r="AR9" s="9"/>
      <c r="AS9" s="9"/>
      <c r="AT9" s="9"/>
      <c r="AU9" s="9"/>
      <c r="AV9" s="25"/>
      <c r="AW9" s="22"/>
      <c r="AX9" s="9"/>
      <c r="AY9" s="9"/>
      <c r="AZ9" s="9"/>
      <c r="BA9" s="9"/>
      <c r="BB9" s="9"/>
      <c r="BC9" s="9"/>
    </row>
    <row r="10" spans="1:55">
      <c r="A10">
        <v>4</v>
      </c>
      <c r="B10" s="21" t="s">
        <v>116</v>
      </c>
      <c r="C10" s="9"/>
      <c r="D10" s="9"/>
      <c r="E10" s="9"/>
      <c r="F10" s="20">
        <v>5.8</v>
      </c>
      <c r="G10" s="20">
        <v>5</v>
      </c>
      <c r="H10" s="20">
        <v>5</v>
      </c>
      <c r="I10" s="20">
        <v>6</v>
      </c>
      <c r="J10" s="20">
        <v>5.5</v>
      </c>
      <c r="K10" s="20">
        <v>5</v>
      </c>
      <c r="L10" s="20">
        <v>5.6</v>
      </c>
      <c r="M10" s="20">
        <v>7</v>
      </c>
      <c r="N10" s="5">
        <f t="shared" si="0"/>
        <v>44.9</v>
      </c>
      <c r="O10" s="16"/>
      <c r="P10" s="16"/>
      <c r="Q10" s="16"/>
      <c r="R10" s="9"/>
      <c r="S10" s="9"/>
      <c r="T10" s="9"/>
      <c r="U10" s="9"/>
      <c r="V10" s="9"/>
      <c r="W10" s="9"/>
      <c r="X10" s="9"/>
      <c r="Y10" s="9"/>
      <c r="Z10" s="9"/>
      <c r="AA10" s="22"/>
      <c r="AB10" s="20">
        <v>6</v>
      </c>
      <c r="AC10" s="20">
        <v>6.2</v>
      </c>
      <c r="AD10" s="20">
        <v>6.4</v>
      </c>
      <c r="AE10" s="20">
        <v>6</v>
      </c>
      <c r="AF10" s="20">
        <v>6</v>
      </c>
      <c r="AG10" s="20">
        <v>6.8</v>
      </c>
      <c r="AH10" s="20">
        <v>6.5</v>
      </c>
      <c r="AI10" s="20">
        <v>7.5</v>
      </c>
      <c r="AJ10" s="5">
        <f t="shared" si="1"/>
        <v>51.4</v>
      </c>
      <c r="AK10" s="16"/>
      <c r="AL10" s="16"/>
      <c r="AM10" s="16"/>
      <c r="AN10" s="9"/>
      <c r="AO10" s="9"/>
      <c r="AP10" s="9"/>
      <c r="AQ10" s="9"/>
      <c r="AR10" s="9"/>
      <c r="AS10" s="9"/>
      <c r="AT10" s="9"/>
      <c r="AU10" s="9"/>
      <c r="AV10" s="25"/>
      <c r="AW10" s="22"/>
      <c r="AX10" s="9"/>
      <c r="AY10" s="9"/>
      <c r="AZ10" s="9"/>
      <c r="BA10" s="9"/>
      <c r="BB10" s="9"/>
      <c r="BC10" s="9"/>
    </row>
    <row r="11" spans="1:55">
      <c r="A11">
        <v>5</v>
      </c>
      <c r="B11" s="21" t="s">
        <v>106</v>
      </c>
      <c r="C11" s="9"/>
      <c r="D11" s="9"/>
      <c r="E11" s="9"/>
      <c r="F11" s="20">
        <v>6</v>
      </c>
      <c r="G11" s="20">
        <v>5.2</v>
      </c>
      <c r="H11" s="20">
        <v>6</v>
      </c>
      <c r="I11" s="20">
        <v>6</v>
      </c>
      <c r="J11" s="20">
        <v>6.2</v>
      </c>
      <c r="K11" s="20">
        <v>6</v>
      </c>
      <c r="L11" s="20">
        <v>5.4</v>
      </c>
      <c r="M11" s="20">
        <v>6</v>
      </c>
      <c r="N11" s="5">
        <f t="shared" si="0"/>
        <v>46.8</v>
      </c>
      <c r="O11" s="16"/>
      <c r="P11" s="16"/>
      <c r="Q11" s="16"/>
      <c r="R11" s="9"/>
      <c r="S11" s="9"/>
      <c r="T11" s="9"/>
      <c r="U11" s="9"/>
      <c r="V11" s="9"/>
      <c r="W11" s="9"/>
      <c r="X11" s="9"/>
      <c r="Y11" s="9"/>
      <c r="Z11" s="9"/>
      <c r="AA11" s="22"/>
      <c r="AB11" s="20">
        <v>6.5</v>
      </c>
      <c r="AC11" s="20">
        <v>6.5</v>
      </c>
      <c r="AD11" s="20">
        <v>6.3</v>
      </c>
      <c r="AE11" s="20">
        <v>6</v>
      </c>
      <c r="AF11" s="20">
        <v>6.5</v>
      </c>
      <c r="AG11" s="20">
        <v>7.8</v>
      </c>
      <c r="AH11" s="20">
        <v>6.8</v>
      </c>
      <c r="AI11" s="20">
        <v>6.8</v>
      </c>
      <c r="AJ11" s="5">
        <f t="shared" si="1"/>
        <v>53.199999999999996</v>
      </c>
      <c r="AK11" s="16"/>
      <c r="AL11" s="16"/>
      <c r="AM11" s="16"/>
      <c r="AN11" s="9"/>
      <c r="AO11" s="9"/>
      <c r="AP11" s="9"/>
      <c r="AQ11" s="9"/>
      <c r="AR11" s="9"/>
      <c r="AS11" s="9"/>
      <c r="AT11" s="9"/>
      <c r="AU11" s="9"/>
      <c r="AV11" s="25"/>
      <c r="AW11" s="22"/>
      <c r="AX11" s="9"/>
      <c r="AY11" s="9"/>
      <c r="AZ11" s="9"/>
      <c r="BA11" s="9"/>
      <c r="BB11" s="9"/>
      <c r="BC11" s="9"/>
    </row>
    <row r="12" spans="1:55">
      <c r="A12">
        <v>6</v>
      </c>
      <c r="B12" s="21" t="s">
        <v>110</v>
      </c>
      <c r="C12" s="9"/>
      <c r="D12" s="9"/>
      <c r="E12" s="9"/>
      <c r="F12" s="20">
        <v>6.4</v>
      </c>
      <c r="G12" s="20">
        <v>7</v>
      </c>
      <c r="H12" s="20">
        <v>5.5</v>
      </c>
      <c r="I12" s="20">
        <v>6</v>
      </c>
      <c r="J12" s="20">
        <v>6.4</v>
      </c>
      <c r="K12" s="20">
        <v>6.8</v>
      </c>
      <c r="L12" s="20">
        <v>7</v>
      </c>
      <c r="M12" s="20">
        <v>6.8</v>
      </c>
      <c r="N12" s="5">
        <f t="shared" si="0"/>
        <v>51.899999999999991</v>
      </c>
      <c r="O12" s="16"/>
      <c r="P12" s="16"/>
      <c r="Q12" s="16"/>
      <c r="R12" s="9"/>
      <c r="S12" s="9"/>
      <c r="T12" s="9"/>
      <c r="U12" s="9"/>
      <c r="V12" s="9"/>
      <c r="W12" s="9"/>
      <c r="X12" s="9"/>
      <c r="Y12" s="9"/>
      <c r="Z12" s="9"/>
      <c r="AA12" s="22"/>
      <c r="AB12" s="20">
        <v>6</v>
      </c>
      <c r="AC12" s="20">
        <v>6.4</v>
      </c>
      <c r="AD12" s="20">
        <v>6</v>
      </c>
      <c r="AE12" s="20">
        <v>6.3</v>
      </c>
      <c r="AF12" s="20">
        <v>6.8</v>
      </c>
      <c r="AG12" s="20">
        <v>7.5</v>
      </c>
      <c r="AH12" s="20">
        <v>7.2</v>
      </c>
      <c r="AI12" s="20">
        <v>8</v>
      </c>
      <c r="AJ12" s="5">
        <f t="shared" si="1"/>
        <v>54.2</v>
      </c>
      <c r="AK12" s="16"/>
      <c r="AL12" s="16"/>
      <c r="AM12" s="16"/>
      <c r="AN12" s="9"/>
      <c r="AO12" s="9"/>
      <c r="AP12" s="9"/>
      <c r="AQ12" s="9"/>
      <c r="AR12" s="9"/>
      <c r="AS12" s="9"/>
      <c r="AT12" s="9"/>
      <c r="AU12" s="9"/>
      <c r="AV12" s="25"/>
      <c r="AW12" s="22"/>
      <c r="AX12" s="9"/>
      <c r="AY12" s="9"/>
      <c r="AZ12" s="9"/>
      <c r="BA12" s="9"/>
      <c r="BB12" s="9"/>
      <c r="BC12" s="9"/>
    </row>
    <row r="13" spans="1:55">
      <c r="A13" s="15" t="s">
        <v>23</v>
      </c>
      <c r="B13" s="21" t="s">
        <v>126</v>
      </c>
      <c r="C13" t="s">
        <v>120</v>
      </c>
      <c r="D13" s="21" t="s">
        <v>105</v>
      </c>
      <c r="E13" s="21" t="s">
        <v>99</v>
      </c>
      <c r="F13" s="9"/>
      <c r="G13" s="9"/>
      <c r="H13" s="9"/>
      <c r="I13" s="9"/>
      <c r="J13" s="9"/>
      <c r="K13" s="9" t="s">
        <v>25</v>
      </c>
      <c r="L13" s="9"/>
      <c r="M13" s="9"/>
      <c r="N13" s="6">
        <f>SUM(N7:N12)</f>
        <v>288.7</v>
      </c>
      <c r="O13" s="6">
        <f>(N13/6)/8</f>
        <v>6.0145833333333334</v>
      </c>
      <c r="P13" s="20">
        <v>6</v>
      </c>
      <c r="Q13" s="6">
        <f>(O13*0.75)+(P13*0.25)</f>
        <v>6.0109374999999998</v>
      </c>
      <c r="R13" s="9"/>
      <c r="S13" s="20">
        <v>6.1</v>
      </c>
      <c r="T13" s="20">
        <v>7.5</v>
      </c>
      <c r="U13" s="20">
        <v>7.5</v>
      </c>
      <c r="V13" s="13">
        <f>(T13*0.3)+(U13*0.7)</f>
        <v>7.5</v>
      </c>
      <c r="W13" s="20">
        <v>6.5</v>
      </c>
      <c r="X13" s="6">
        <f>(S13*0.25)+(V13*0.5)+(W13*0.25)</f>
        <v>6.9</v>
      </c>
      <c r="Y13" s="6">
        <f>(Q13+X13)/2</f>
        <v>6.4554687499999996</v>
      </c>
      <c r="Z13" s="27">
        <v>0</v>
      </c>
      <c r="AA13" s="22"/>
      <c r="AB13" s="9"/>
      <c r="AC13" s="9"/>
      <c r="AD13" s="9"/>
      <c r="AE13" s="9"/>
      <c r="AF13" s="9"/>
      <c r="AG13" s="9" t="s">
        <v>25</v>
      </c>
      <c r="AH13" s="9"/>
      <c r="AI13" s="9"/>
      <c r="AJ13" s="6">
        <f>SUM(AJ7:AJ12)</f>
        <v>323.2</v>
      </c>
      <c r="AK13" s="6">
        <f>(AJ13/6)/8</f>
        <v>6.7333333333333334</v>
      </c>
      <c r="AL13" s="20">
        <v>6.5</v>
      </c>
      <c r="AM13" s="6">
        <f>(AK13*0.75)+(AL13*0.25)</f>
        <v>6.6749999999999998</v>
      </c>
      <c r="AN13" s="9"/>
      <c r="AO13" s="20">
        <v>6.9</v>
      </c>
      <c r="AP13" s="20">
        <v>6.3</v>
      </c>
      <c r="AQ13" s="20">
        <v>7.6</v>
      </c>
      <c r="AR13" s="13">
        <f>(AP13*0.3)+(AQ13*0.7)</f>
        <v>7.2099999999999991</v>
      </c>
      <c r="AS13" s="20">
        <v>6.5</v>
      </c>
      <c r="AT13" s="6">
        <f>(AO13*0.25)+(AR13*0.5)+(AS13*0.25)</f>
        <v>6.9550000000000001</v>
      </c>
      <c r="AU13" s="6">
        <f>(AM13+AT13)/2</f>
        <v>6.8149999999999995</v>
      </c>
      <c r="AV13" s="25"/>
      <c r="AW13" s="28"/>
      <c r="AX13" s="6">
        <f>Y13</f>
        <v>6.4554687499999996</v>
      </c>
      <c r="AY13" s="6">
        <f>AU13</f>
        <v>6.8149999999999995</v>
      </c>
      <c r="AZ13" s="6">
        <f>AVERAGE(AX13:AY13)</f>
        <v>6.6352343749999996</v>
      </c>
      <c r="BA13" s="6">
        <f>Z13</f>
        <v>0</v>
      </c>
      <c r="BB13" s="6">
        <f>AZ13-BA13</f>
        <v>6.6352343749999996</v>
      </c>
    </row>
    <row r="14" spans="1:55"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</sheetData>
  <mergeCells count="7">
    <mergeCell ref="S3:X3"/>
    <mergeCell ref="F3:Q3"/>
    <mergeCell ref="H1:M1"/>
    <mergeCell ref="AX3:AZ3"/>
    <mergeCell ref="AB3:AM3"/>
    <mergeCell ref="AO3:AT3"/>
    <mergeCell ref="AD1:AI1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1"/>
  <sheetViews>
    <sheetView workbookViewId="0">
      <pane xSplit="5" topLeftCell="AF1" activePane="topRight" state="frozen"/>
      <selection pane="topRight" activeCell="AV22" sqref="AV22"/>
    </sheetView>
  </sheetViews>
  <sheetFormatPr defaultRowHeight="12.75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5.7109375" customWidth="1"/>
    <col min="24" max="24" width="3.140625" customWidth="1"/>
    <col min="25" max="32" width="5.7109375" customWidth="1"/>
    <col min="33" max="33" width="7.5703125" customWidth="1"/>
    <col min="34" max="34" width="6.5703125" customWidth="1"/>
    <col min="35" max="35" width="5.7109375" customWidth="1"/>
    <col min="36" max="36" width="3.140625" customWidth="1"/>
    <col min="37" max="40" width="5.7109375" customWidth="1"/>
    <col min="41" max="41" width="6.7109375" customWidth="1"/>
    <col min="42" max="42" width="3.140625" customWidth="1"/>
    <col min="43" max="47" width="6.7109375" customWidth="1"/>
    <col min="48" max="48" width="11.42578125" customWidth="1"/>
  </cols>
  <sheetData>
    <row r="1" spans="1:48">
      <c r="A1" s="1" t="s">
        <v>131</v>
      </c>
      <c r="F1" t="s">
        <v>15</v>
      </c>
      <c r="H1" s="33"/>
      <c r="I1" s="33"/>
      <c r="J1" s="33"/>
      <c r="K1" s="33"/>
      <c r="L1" s="33"/>
      <c r="M1" s="33"/>
      <c r="Q1" s="9"/>
      <c r="X1" s="22"/>
      <c r="Y1" t="s">
        <v>16</v>
      </c>
      <c r="AA1" s="33"/>
      <c r="AB1" s="33"/>
      <c r="AC1" s="33"/>
      <c r="AD1" s="33"/>
      <c r="AE1" s="33"/>
      <c r="AF1" s="33"/>
      <c r="AJ1" s="9"/>
      <c r="AP1" s="25"/>
      <c r="AQ1" s="7"/>
      <c r="AR1" s="7"/>
      <c r="AV1" s="7">
        <f ca="1">NOW()</f>
        <v>41518.640575925929</v>
      </c>
    </row>
    <row r="2" spans="1:48">
      <c r="A2" s="1" t="s">
        <v>117</v>
      </c>
      <c r="Q2" s="9"/>
      <c r="X2" s="22"/>
      <c r="AJ2" s="9"/>
      <c r="AP2" s="25"/>
      <c r="AQ2" s="8"/>
      <c r="AR2" s="8"/>
      <c r="AV2" s="8">
        <f ca="1">NOW()</f>
        <v>41518.640575925929</v>
      </c>
    </row>
    <row r="3" spans="1:48">
      <c r="A3" t="s">
        <v>52</v>
      </c>
      <c r="F3" s="34" t="s">
        <v>10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9"/>
      <c r="R3" s="34" t="s">
        <v>12</v>
      </c>
      <c r="S3" s="34"/>
      <c r="T3" s="34"/>
      <c r="U3" s="34"/>
      <c r="X3" s="22"/>
      <c r="Y3" s="34" t="s">
        <v>10</v>
      </c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9"/>
      <c r="AK3" s="34" t="s">
        <v>12</v>
      </c>
      <c r="AL3" s="34"/>
      <c r="AM3" s="34"/>
      <c r="AN3" s="34"/>
      <c r="AP3" s="25"/>
      <c r="AQ3" s="34" t="s">
        <v>29</v>
      </c>
      <c r="AR3" s="33"/>
      <c r="AS3" s="33"/>
      <c r="AT3" s="3"/>
      <c r="AU3" s="3"/>
    </row>
    <row r="4" spans="1:48">
      <c r="O4" s="2" t="s">
        <v>26</v>
      </c>
      <c r="Q4" s="24"/>
      <c r="V4" s="2" t="s">
        <v>28</v>
      </c>
      <c r="W4" s="2"/>
      <c r="X4" s="22"/>
      <c r="AH4" s="2" t="s">
        <v>26</v>
      </c>
      <c r="AJ4" s="24"/>
      <c r="AO4" s="2" t="s">
        <v>28</v>
      </c>
      <c r="AP4" s="23"/>
      <c r="AQ4" s="2"/>
      <c r="AR4" s="2"/>
      <c r="AS4" s="2"/>
      <c r="AT4" s="2" t="s">
        <v>85</v>
      </c>
      <c r="AU4" s="2" t="s">
        <v>28</v>
      </c>
    </row>
    <row r="5" spans="1:48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44</v>
      </c>
      <c r="H5" s="2" t="s">
        <v>48</v>
      </c>
      <c r="I5" s="2" t="s">
        <v>63</v>
      </c>
      <c r="J5" s="2" t="s">
        <v>49</v>
      </c>
      <c r="K5" s="2" t="s">
        <v>50</v>
      </c>
      <c r="L5" s="2" t="s">
        <v>22</v>
      </c>
      <c r="M5" s="2" t="s">
        <v>51</v>
      </c>
      <c r="N5" s="2" t="s">
        <v>24</v>
      </c>
      <c r="O5" s="2" t="s">
        <v>38</v>
      </c>
      <c r="P5" s="2" t="s">
        <v>9</v>
      </c>
      <c r="Q5" s="24"/>
      <c r="R5" s="2" t="s">
        <v>39</v>
      </c>
      <c r="S5" s="2" t="s">
        <v>47</v>
      </c>
      <c r="T5" s="2" t="s">
        <v>53</v>
      </c>
      <c r="U5" s="2" t="s">
        <v>24</v>
      </c>
      <c r="V5" s="2" t="s">
        <v>14</v>
      </c>
      <c r="W5" s="2" t="s">
        <v>42</v>
      </c>
      <c r="X5" s="23"/>
      <c r="Y5" s="2" t="s">
        <v>8</v>
      </c>
      <c r="Z5" s="2" t="s">
        <v>44</v>
      </c>
      <c r="AA5" s="2" t="s">
        <v>48</v>
      </c>
      <c r="AB5" s="2" t="s">
        <v>63</v>
      </c>
      <c r="AC5" s="2" t="s">
        <v>49</v>
      </c>
      <c r="AD5" s="2" t="s">
        <v>50</v>
      </c>
      <c r="AE5" s="2" t="s">
        <v>22</v>
      </c>
      <c r="AF5" s="2" t="s">
        <v>51</v>
      </c>
      <c r="AG5" s="2" t="s">
        <v>24</v>
      </c>
      <c r="AH5" s="2" t="s">
        <v>38</v>
      </c>
      <c r="AI5" s="2" t="s">
        <v>9</v>
      </c>
      <c r="AJ5" s="24"/>
      <c r="AK5" s="2" t="s">
        <v>39</v>
      </c>
      <c r="AL5" s="2" t="s">
        <v>47</v>
      </c>
      <c r="AM5" s="2" t="s">
        <v>53</v>
      </c>
      <c r="AN5" s="2" t="s">
        <v>24</v>
      </c>
      <c r="AO5" s="2" t="s">
        <v>14</v>
      </c>
      <c r="AP5" s="23"/>
      <c r="AQ5" s="2" t="s">
        <v>18</v>
      </c>
      <c r="AR5" s="2" t="s">
        <v>19</v>
      </c>
      <c r="AS5" s="2" t="s">
        <v>30</v>
      </c>
      <c r="AT5" s="2" t="s">
        <v>95</v>
      </c>
      <c r="AU5" s="2" t="s">
        <v>14</v>
      </c>
      <c r="AV5" s="2" t="s">
        <v>21</v>
      </c>
    </row>
    <row r="6" spans="1:48">
      <c r="Q6" s="9"/>
      <c r="X6" s="22"/>
      <c r="AJ6" s="9"/>
      <c r="AP6" s="25"/>
    </row>
    <row r="7" spans="1:48">
      <c r="A7">
        <v>1</v>
      </c>
      <c r="B7" s="30" t="s">
        <v>119</v>
      </c>
      <c r="C7" s="9"/>
      <c r="D7" s="9"/>
      <c r="E7" s="9"/>
      <c r="F7" s="20">
        <v>4.8</v>
      </c>
      <c r="G7" s="20">
        <v>5.8</v>
      </c>
      <c r="H7" s="20">
        <v>5</v>
      </c>
      <c r="I7" s="20">
        <v>5</v>
      </c>
      <c r="J7" s="20">
        <v>5.2</v>
      </c>
      <c r="K7" s="20">
        <v>5.4</v>
      </c>
      <c r="L7" s="20">
        <v>6</v>
      </c>
      <c r="M7" s="20">
        <v>5</v>
      </c>
      <c r="N7" s="5">
        <f t="shared" ref="N7:N12" si="0">SUM(F7:M7)</f>
        <v>42.2</v>
      </c>
      <c r="O7" s="16"/>
      <c r="P7" s="16"/>
      <c r="Q7" s="9"/>
      <c r="R7" s="10"/>
      <c r="S7" s="10"/>
      <c r="T7" s="10"/>
      <c r="U7" s="11"/>
      <c r="V7" s="11"/>
      <c r="W7" s="11"/>
      <c r="X7" s="22"/>
      <c r="Y7" s="20">
        <v>4.2</v>
      </c>
      <c r="Z7" s="20">
        <v>4.8</v>
      </c>
      <c r="AA7" s="20">
        <v>4.5</v>
      </c>
      <c r="AB7" s="20">
        <v>4.5</v>
      </c>
      <c r="AC7" s="20">
        <v>4.8</v>
      </c>
      <c r="AD7" s="20">
        <v>5.2</v>
      </c>
      <c r="AE7" s="20">
        <v>5.3</v>
      </c>
      <c r="AF7" s="20">
        <v>5.2</v>
      </c>
      <c r="AG7" s="5">
        <f t="shared" ref="AG7:AG12" si="1">SUM(Y7:AF7)</f>
        <v>38.5</v>
      </c>
      <c r="AH7" s="16"/>
      <c r="AI7" s="16"/>
      <c r="AJ7" s="9"/>
      <c r="AK7" s="10"/>
      <c r="AL7" s="10"/>
      <c r="AM7" s="10"/>
      <c r="AN7" s="11"/>
      <c r="AO7" s="11"/>
      <c r="AP7" s="26"/>
      <c r="AQ7" s="11"/>
      <c r="AR7" s="11"/>
      <c r="AS7" s="11"/>
      <c r="AT7" s="11"/>
      <c r="AU7" s="11"/>
      <c r="AV7" s="9"/>
    </row>
    <row r="8" spans="1:48">
      <c r="A8">
        <v>2</v>
      </c>
      <c r="B8" s="30" t="s">
        <v>170</v>
      </c>
      <c r="C8" s="9"/>
      <c r="D8" s="9"/>
      <c r="E8" s="9"/>
      <c r="F8" s="20">
        <v>6.5</v>
      </c>
      <c r="G8" s="20">
        <v>6</v>
      </c>
      <c r="H8" s="20">
        <v>6.8</v>
      </c>
      <c r="I8" s="20">
        <v>7</v>
      </c>
      <c r="J8" s="20">
        <v>6.2</v>
      </c>
      <c r="K8" s="20">
        <v>6.2</v>
      </c>
      <c r="L8" s="20">
        <v>7</v>
      </c>
      <c r="M8" s="20">
        <v>7</v>
      </c>
      <c r="N8" s="5">
        <f t="shared" si="0"/>
        <v>52.7</v>
      </c>
      <c r="O8" s="16"/>
      <c r="P8" s="16"/>
      <c r="Q8" s="9"/>
      <c r="R8" s="9"/>
      <c r="S8" s="9"/>
      <c r="T8" s="9"/>
      <c r="U8" s="9"/>
      <c r="V8" s="9"/>
      <c r="W8" s="9"/>
      <c r="X8" s="22"/>
      <c r="Y8" s="20">
        <v>6</v>
      </c>
      <c r="Z8" s="20">
        <v>6.5</v>
      </c>
      <c r="AA8" s="20">
        <v>6</v>
      </c>
      <c r="AB8" s="20">
        <v>6</v>
      </c>
      <c r="AC8" s="20">
        <v>6</v>
      </c>
      <c r="AD8" s="20">
        <v>6.3</v>
      </c>
      <c r="AE8" s="20">
        <v>6.5</v>
      </c>
      <c r="AF8" s="20">
        <v>5.7</v>
      </c>
      <c r="AG8" s="5">
        <f t="shared" si="1"/>
        <v>49</v>
      </c>
      <c r="AH8" s="16"/>
      <c r="AI8" s="16"/>
      <c r="AJ8" s="9"/>
      <c r="AK8" s="9"/>
      <c r="AL8" s="9"/>
      <c r="AM8" s="9"/>
      <c r="AN8" s="9"/>
      <c r="AO8" s="9"/>
      <c r="AP8" s="25"/>
      <c r="AQ8" s="9"/>
      <c r="AR8" s="9"/>
      <c r="AS8" s="9"/>
      <c r="AT8" s="9"/>
      <c r="AU8" s="9"/>
      <c r="AV8" s="9"/>
    </row>
    <row r="9" spans="1:48">
      <c r="A9">
        <v>3</v>
      </c>
      <c r="B9" s="30" t="s">
        <v>125</v>
      </c>
      <c r="C9" s="9"/>
      <c r="D9" s="9"/>
      <c r="E9" s="9"/>
      <c r="F9" s="20">
        <v>5.8</v>
      </c>
      <c r="G9" s="20">
        <v>4.5</v>
      </c>
      <c r="H9" s="20">
        <v>5.5</v>
      </c>
      <c r="I9" s="20">
        <v>6</v>
      </c>
      <c r="J9" s="20">
        <v>5.5</v>
      </c>
      <c r="K9" s="20">
        <v>5.8</v>
      </c>
      <c r="L9" s="20">
        <v>6</v>
      </c>
      <c r="M9" s="20">
        <v>5</v>
      </c>
      <c r="N9" s="5">
        <f t="shared" si="0"/>
        <v>44.1</v>
      </c>
      <c r="O9" s="16"/>
      <c r="P9" s="16"/>
      <c r="Q9" s="9"/>
      <c r="R9" s="9"/>
      <c r="S9" s="9"/>
      <c r="T9" s="9"/>
      <c r="U9" s="9"/>
      <c r="V9" s="9"/>
      <c r="W9" s="9"/>
      <c r="X9" s="22"/>
      <c r="Y9" s="20">
        <v>5.3</v>
      </c>
      <c r="Z9" s="20">
        <v>5</v>
      </c>
      <c r="AA9" s="20">
        <v>5</v>
      </c>
      <c r="AB9" s="20">
        <v>5.5</v>
      </c>
      <c r="AC9" s="20">
        <v>5.5</v>
      </c>
      <c r="AD9" s="20">
        <v>5.3</v>
      </c>
      <c r="AE9" s="20">
        <v>6</v>
      </c>
      <c r="AF9" s="20">
        <v>4.7</v>
      </c>
      <c r="AG9" s="5">
        <f t="shared" si="1"/>
        <v>42.300000000000004</v>
      </c>
      <c r="AH9" s="16"/>
      <c r="AI9" s="16"/>
      <c r="AJ9" s="9"/>
      <c r="AK9" s="9"/>
      <c r="AL9" s="9"/>
      <c r="AM9" s="9"/>
      <c r="AN9" s="9"/>
      <c r="AO9" s="9"/>
      <c r="AP9" s="25"/>
      <c r="AQ9" s="9"/>
      <c r="AR9" s="9"/>
      <c r="AS9" s="9"/>
      <c r="AT9" s="9"/>
      <c r="AU9" s="9"/>
      <c r="AV9" s="9"/>
    </row>
    <row r="10" spans="1:48">
      <c r="A10">
        <v>4</v>
      </c>
      <c r="B10" s="30" t="s">
        <v>165</v>
      </c>
      <c r="C10" s="9"/>
      <c r="D10" s="9"/>
      <c r="E10" s="9"/>
      <c r="F10" s="20">
        <v>5</v>
      </c>
      <c r="G10" s="20">
        <v>4.5</v>
      </c>
      <c r="H10" s="20">
        <v>5</v>
      </c>
      <c r="I10" s="20">
        <v>5.5</v>
      </c>
      <c r="J10" s="20">
        <v>5</v>
      </c>
      <c r="K10" s="20">
        <v>5</v>
      </c>
      <c r="L10" s="20">
        <v>3.5</v>
      </c>
      <c r="M10" s="20">
        <v>4.5</v>
      </c>
      <c r="N10" s="5">
        <f t="shared" si="0"/>
        <v>38</v>
      </c>
      <c r="O10" s="16"/>
      <c r="P10" s="16"/>
      <c r="Q10" s="9"/>
      <c r="R10" s="9"/>
      <c r="S10" s="9"/>
      <c r="T10" s="9"/>
      <c r="U10" s="9"/>
      <c r="V10" s="9"/>
      <c r="W10" s="9"/>
      <c r="X10" s="22"/>
      <c r="Y10" s="20">
        <v>3</v>
      </c>
      <c r="Z10" s="20">
        <v>4.7</v>
      </c>
      <c r="AA10" s="20">
        <v>4.5</v>
      </c>
      <c r="AB10" s="20">
        <v>4.5</v>
      </c>
      <c r="AC10" s="20">
        <v>4.3</v>
      </c>
      <c r="AD10" s="20">
        <v>3</v>
      </c>
      <c r="AE10" s="20">
        <v>4</v>
      </c>
      <c r="AF10" s="20">
        <v>4.7</v>
      </c>
      <c r="AG10" s="5">
        <f t="shared" si="1"/>
        <v>32.700000000000003</v>
      </c>
      <c r="AH10" s="16"/>
      <c r="AI10" s="16"/>
      <c r="AJ10" s="9"/>
      <c r="AK10" s="9"/>
      <c r="AL10" s="9"/>
      <c r="AM10" s="9"/>
      <c r="AN10" s="9"/>
      <c r="AO10" s="9"/>
      <c r="AP10" s="25"/>
      <c r="AQ10" s="9"/>
      <c r="AR10" s="9"/>
      <c r="AS10" s="9"/>
      <c r="AT10" s="9"/>
      <c r="AU10" s="9"/>
      <c r="AV10" s="9"/>
    </row>
    <row r="11" spans="1:48">
      <c r="A11">
        <v>5</v>
      </c>
      <c r="B11" s="30" t="s">
        <v>166</v>
      </c>
      <c r="C11" s="9"/>
      <c r="D11" s="9"/>
      <c r="E11" s="9"/>
      <c r="F11" s="20">
        <v>4.8</v>
      </c>
      <c r="G11" s="20">
        <v>4.8</v>
      </c>
      <c r="H11" s="20">
        <v>6</v>
      </c>
      <c r="I11" s="20">
        <v>6</v>
      </c>
      <c r="J11" s="20">
        <v>5.2</v>
      </c>
      <c r="K11" s="20">
        <v>5.4</v>
      </c>
      <c r="L11" s="20">
        <v>5</v>
      </c>
      <c r="M11" s="20">
        <v>5</v>
      </c>
      <c r="N11" s="5">
        <f t="shared" si="0"/>
        <v>42.2</v>
      </c>
      <c r="O11" s="16"/>
      <c r="P11" s="16"/>
      <c r="Q11" s="9"/>
      <c r="R11" s="9"/>
      <c r="S11" s="9"/>
      <c r="T11" s="9"/>
      <c r="U11" s="9"/>
      <c r="V11" s="9"/>
      <c r="W11" s="9"/>
      <c r="X11" s="22"/>
      <c r="Y11" s="20">
        <v>2.5</v>
      </c>
      <c r="Z11" s="20">
        <v>4.8</v>
      </c>
      <c r="AA11" s="20">
        <v>4.8</v>
      </c>
      <c r="AB11" s="20">
        <v>4.5999999999999996</v>
      </c>
      <c r="AC11" s="20">
        <v>4.8</v>
      </c>
      <c r="AD11" s="20">
        <v>4.8</v>
      </c>
      <c r="AE11" s="20">
        <v>5</v>
      </c>
      <c r="AF11" s="20">
        <v>4.5999999999999996</v>
      </c>
      <c r="AG11" s="5">
        <f t="shared" si="1"/>
        <v>35.9</v>
      </c>
      <c r="AH11" s="16"/>
      <c r="AI11" s="16"/>
      <c r="AJ11" s="9"/>
      <c r="AK11" s="9"/>
      <c r="AL11" s="9"/>
      <c r="AM11" s="9"/>
      <c r="AN11" s="9"/>
      <c r="AO11" s="9"/>
      <c r="AP11" s="25"/>
      <c r="AQ11" s="9"/>
      <c r="AR11" s="9"/>
      <c r="AS11" s="9"/>
      <c r="AT11" s="9"/>
      <c r="AU11" s="9"/>
      <c r="AV11" s="9"/>
    </row>
    <row r="12" spans="1:48">
      <c r="A12">
        <v>6</v>
      </c>
      <c r="B12" t="s">
        <v>155</v>
      </c>
      <c r="C12" s="9"/>
      <c r="D12" s="9"/>
      <c r="E12" s="9"/>
      <c r="F12" s="20">
        <v>5</v>
      </c>
      <c r="G12" s="20">
        <v>5</v>
      </c>
      <c r="H12" s="20">
        <v>5</v>
      </c>
      <c r="I12" s="20">
        <v>5.6</v>
      </c>
      <c r="J12" s="20">
        <v>4.8</v>
      </c>
      <c r="K12" s="20">
        <v>4.8</v>
      </c>
      <c r="L12" s="20">
        <v>4.5</v>
      </c>
      <c r="M12" s="20">
        <v>5</v>
      </c>
      <c r="N12" s="5">
        <f t="shared" si="0"/>
        <v>39.700000000000003</v>
      </c>
      <c r="O12" s="16"/>
      <c r="P12" s="16"/>
      <c r="Q12" s="9"/>
      <c r="R12" s="9"/>
      <c r="S12" s="9"/>
      <c r="T12" s="9"/>
      <c r="U12" s="9"/>
      <c r="V12" s="9"/>
      <c r="W12" s="9"/>
      <c r="X12" s="22"/>
      <c r="Y12" s="20">
        <v>3</v>
      </c>
      <c r="Z12" s="20">
        <v>4</v>
      </c>
      <c r="AA12" s="20">
        <v>4.5999999999999996</v>
      </c>
      <c r="AB12" s="20">
        <v>5</v>
      </c>
      <c r="AC12" s="20">
        <v>4.5</v>
      </c>
      <c r="AD12" s="20">
        <v>4.5</v>
      </c>
      <c r="AE12" s="20">
        <v>4.8</v>
      </c>
      <c r="AF12" s="20">
        <v>4.5</v>
      </c>
      <c r="AG12" s="5">
        <f t="shared" si="1"/>
        <v>34.900000000000006</v>
      </c>
      <c r="AH12" s="16"/>
      <c r="AI12" s="16"/>
      <c r="AJ12" s="9"/>
      <c r="AK12" s="9"/>
      <c r="AL12" s="9"/>
      <c r="AM12" s="9"/>
      <c r="AN12" s="9"/>
      <c r="AO12" s="9"/>
      <c r="AP12" s="25"/>
      <c r="AQ12" s="9"/>
      <c r="AR12" s="9"/>
      <c r="AS12" s="9"/>
      <c r="AT12" s="9"/>
      <c r="AU12" s="9"/>
      <c r="AV12" s="9"/>
    </row>
    <row r="13" spans="1:48">
      <c r="A13" s="15" t="s">
        <v>23</v>
      </c>
      <c r="C13" s="21" t="s">
        <v>97</v>
      </c>
      <c r="D13" s="21" t="s">
        <v>96</v>
      </c>
      <c r="E13" s="21" t="s">
        <v>99</v>
      </c>
      <c r="F13" s="9"/>
      <c r="G13" s="9"/>
      <c r="H13" s="9"/>
      <c r="I13" s="9"/>
      <c r="J13" s="9"/>
      <c r="K13" s="9"/>
      <c r="L13" s="9" t="s">
        <v>25</v>
      </c>
      <c r="M13" s="9"/>
      <c r="N13" s="6">
        <f>SUM(N7:N12)</f>
        <v>258.89999999999998</v>
      </c>
      <c r="O13" s="6">
        <f>(N13/6)/8</f>
        <v>5.3937499999999998</v>
      </c>
      <c r="P13" s="6">
        <f>O13</f>
        <v>5.3937499999999998</v>
      </c>
      <c r="Q13" s="9"/>
      <c r="R13" s="20">
        <v>5.0999999999999996</v>
      </c>
      <c r="S13" s="20">
        <v>6.6</v>
      </c>
      <c r="T13" s="20">
        <v>6.5</v>
      </c>
      <c r="U13" s="6">
        <f>(R13*0.25)+(S13*0.5)+(T13*0.25)</f>
        <v>6.1999999999999993</v>
      </c>
      <c r="V13" s="6">
        <f>(P13+U13)/2</f>
        <v>5.796875</v>
      </c>
      <c r="W13" s="27">
        <v>0</v>
      </c>
      <c r="X13" s="22"/>
      <c r="Y13" s="9"/>
      <c r="Z13" s="9"/>
      <c r="AA13" s="9"/>
      <c r="AB13" s="9"/>
      <c r="AC13" s="9"/>
      <c r="AD13" s="9"/>
      <c r="AE13" s="9" t="s">
        <v>25</v>
      </c>
      <c r="AF13" s="9"/>
      <c r="AG13" s="6">
        <f>SUM(AG7:AG12)</f>
        <v>233.3</v>
      </c>
      <c r="AH13" s="6">
        <f>(AG13/6)/8</f>
        <v>4.8604166666666666</v>
      </c>
      <c r="AI13" s="6">
        <f>AH13</f>
        <v>4.8604166666666666</v>
      </c>
      <c r="AJ13" s="9"/>
      <c r="AK13" s="20">
        <v>4.7</v>
      </c>
      <c r="AL13" s="20">
        <v>6.2</v>
      </c>
      <c r="AM13" s="20">
        <v>6</v>
      </c>
      <c r="AN13" s="6">
        <f>(AK13*0.25)+(AL13*0.5)+(AM13*0.25)</f>
        <v>5.7750000000000004</v>
      </c>
      <c r="AO13" s="6">
        <f>(AI13+AN13)/2</f>
        <v>5.3177083333333339</v>
      </c>
      <c r="AP13" s="25"/>
      <c r="AQ13" s="6">
        <f>V13</f>
        <v>5.796875</v>
      </c>
      <c r="AR13" s="6">
        <f>AO13</f>
        <v>5.3177083333333339</v>
      </c>
      <c r="AS13" s="6">
        <f>AVERAGE(AQ13:AR13)</f>
        <v>5.557291666666667</v>
      </c>
      <c r="AT13" s="6">
        <f>W13</f>
        <v>0</v>
      </c>
      <c r="AU13" s="6">
        <f>AS13-AT13</f>
        <v>5.557291666666667</v>
      </c>
      <c r="AV13">
        <v>1</v>
      </c>
    </row>
    <row r="14" spans="1:48"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8">
      <c r="A15">
        <v>1</v>
      </c>
      <c r="B15" t="s">
        <v>102</v>
      </c>
      <c r="C15" s="9"/>
      <c r="D15" s="9"/>
      <c r="E15" s="9"/>
      <c r="F15" s="20">
        <v>6</v>
      </c>
      <c r="G15" s="20">
        <v>7</v>
      </c>
      <c r="H15" s="20">
        <v>6.8</v>
      </c>
      <c r="I15" s="20">
        <v>7.2</v>
      </c>
      <c r="J15" s="20">
        <v>6.2</v>
      </c>
      <c r="K15" s="20">
        <v>6.2</v>
      </c>
      <c r="L15" s="20">
        <v>7.2</v>
      </c>
      <c r="M15" s="20">
        <v>7</v>
      </c>
      <c r="N15" s="5">
        <f t="shared" ref="N15:N20" si="2">SUM(F15:M15)</f>
        <v>53.600000000000009</v>
      </c>
      <c r="O15" s="16"/>
      <c r="P15" s="16"/>
      <c r="Q15" s="9"/>
      <c r="R15" s="10"/>
      <c r="S15" s="10"/>
      <c r="T15" s="10"/>
      <c r="U15" s="11"/>
      <c r="V15" s="11"/>
      <c r="W15" s="11"/>
      <c r="X15" s="22"/>
      <c r="Y15" s="20">
        <v>6</v>
      </c>
      <c r="Z15" s="20">
        <v>6.8</v>
      </c>
      <c r="AA15" s="20">
        <v>5.2</v>
      </c>
      <c r="AB15" s="20">
        <v>6.5</v>
      </c>
      <c r="AC15" s="20">
        <v>6</v>
      </c>
      <c r="AD15" s="20">
        <v>6</v>
      </c>
      <c r="AE15" s="20">
        <v>7</v>
      </c>
      <c r="AF15" s="20">
        <v>6.2</v>
      </c>
      <c r="AG15" s="5">
        <f t="shared" ref="AG15:AG20" si="3">SUM(Y15:AF15)</f>
        <v>49.7</v>
      </c>
      <c r="AH15" s="16"/>
      <c r="AI15" s="16"/>
      <c r="AJ15" s="9"/>
      <c r="AK15" s="10"/>
      <c r="AL15" s="10"/>
      <c r="AM15" s="10"/>
      <c r="AN15" s="11"/>
      <c r="AO15" s="11"/>
      <c r="AP15" s="26"/>
      <c r="AQ15" s="11"/>
      <c r="AR15" s="11"/>
      <c r="AS15" s="11"/>
      <c r="AT15" s="11"/>
      <c r="AU15" s="11"/>
      <c r="AV15" s="9"/>
    </row>
    <row r="16" spans="1:48">
      <c r="A16">
        <v>2</v>
      </c>
      <c r="B16" t="s">
        <v>141</v>
      </c>
      <c r="C16" s="9"/>
      <c r="D16" s="9"/>
      <c r="E16" s="9"/>
      <c r="F16" s="20">
        <v>5</v>
      </c>
      <c r="G16" s="20">
        <v>7</v>
      </c>
      <c r="H16" s="20">
        <v>7</v>
      </c>
      <c r="I16" s="20">
        <v>2.5</v>
      </c>
      <c r="J16" s="20">
        <v>6.5</v>
      </c>
      <c r="K16" s="20">
        <v>6.6</v>
      </c>
      <c r="L16" s="20">
        <v>7</v>
      </c>
      <c r="M16" s="20">
        <v>6.8</v>
      </c>
      <c r="N16" s="5">
        <f t="shared" si="2"/>
        <v>48.4</v>
      </c>
      <c r="O16" s="16"/>
      <c r="P16" s="16"/>
      <c r="Q16" s="9"/>
      <c r="R16" s="9"/>
      <c r="S16" s="9"/>
      <c r="T16" s="9"/>
      <c r="U16" s="9"/>
      <c r="V16" s="9"/>
      <c r="W16" s="9"/>
      <c r="X16" s="22"/>
      <c r="Y16" s="20">
        <v>5.5</v>
      </c>
      <c r="Z16" s="20">
        <v>6.2</v>
      </c>
      <c r="AA16" s="20">
        <v>7</v>
      </c>
      <c r="AB16" s="20">
        <v>6.5</v>
      </c>
      <c r="AC16" s="20">
        <v>6.5</v>
      </c>
      <c r="AD16" s="20">
        <v>6.5</v>
      </c>
      <c r="AE16" s="20">
        <v>7.5</v>
      </c>
      <c r="AF16" s="20">
        <v>6.5</v>
      </c>
      <c r="AG16" s="5">
        <f t="shared" si="3"/>
        <v>52.2</v>
      </c>
      <c r="AH16" s="16"/>
      <c r="AI16" s="16"/>
      <c r="AJ16" s="9"/>
      <c r="AK16" s="9"/>
      <c r="AL16" s="9"/>
      <c r="AM16" s="9"/>
      <c r="AN16" s="9"/>
      <c r="AO16" s="9"/>
      <c r="AP16" s="25"/>
      <c r="AQ16" s="9"/>
      <c r="AR16" s="9"/>
      <c r="AS16" s="9"/>
      <c r="AT16" s="9"/>
      <c r="AU16" s="9"/>
      <c r="AV16" s="9"/>
    </row>
    <row r="17" spans="1:48">
      <c r="A17">
        <v>3</v>
      </c>
      <c r="B17" t="s">
        <v>169</v>
      </c>
      <c r="C17" s="9"/>
      <c r="D17" s="9"/>
      <c r="E17" s="9"/>
      <c r="F17" s="20">
        <v>5</v>
      </c>
      <c r="G17" s="20">
        <v>5.5</v>
      </c>
      <c r="H17" s="20">
        <v>6</v>
      </c>
      <c r="I17" s="20">
        <v>6.8</v>
      </c>
      <c r="J17" s="20">
        <v>5</v>
      </c>
      <c r="K17" s="20">
        <v>5</v>
      </c>
      <c r="L17" s="20">
        <v>6</v>
      </c>
      <c r="M17" s="20">
        <v>5.5</v>
      </c>
      <c r="N17" s="5">
        <f t="shared" si="2"/>
        <v>44.8</v>
      </c>
      <c r="O17" s="16"/>
      <c r="P17" s="16"/>
      <c r="Q17" s="9"/>
      <c r="R17" s="9"/>
      <c r="S17" s="9"/>
      <c r="T17" s="9"/>
      <c r="U17" s="9"/>
      <c r="V17" s="9"/>
      <c r="W17" s="9"/>
      <c r="X17" s="22"/>
      <c r="Y17" s="20">
        <v>5.2</v>
      </c>
      <c r="Z17" s="20">
        <v>6</v>
      </c>
      <c r="AA17" s="20">
        <v>5.2</v>
      </c>
      <c r="AB17" s="20">
        <v>5.5</v>
      </c>
      <c r="AC17" s="20">
        <v>4.5</v>
      </c>
      <c r="AD17" s="20">
        <v>4.5</v>
      </c>
      <c r="AE17" s="20">
        <v>6</v>
      </c>
      <c r="AF17" s="20">
        <v>6</v>
      </c>
      <c r="AG17" s="5">
        <f t="shared" si="3"/>
        <v>42.9</v>
      </c>
      <c r="AH17" s="16"/>
      <c r="AI17" s="16"/>
      <c r="AJ17" s="9"/>
      <c r="AK17" s="9"/>
      <c r="AL17" s="9"/>
      <c r="AM17" s="9"/>
      <c r="AN17" s="9"/>
      <c r="AO17" s="9"/>
      <c r="AP17" s="25"/>
      <c r="AQ17" s="9"/>
      <c r="AR17" s="9"/>
      <c r="AS17" s="9"/>
      <c r="AT17" s="9"/>
      <c r="AU17" s="9"/>
      <c r="AV17" s="9"/>
    </row>
    <row r="18" spans="1:48">
      <c r="A18">
        <v>4</v>
      </c>
      <c r="B18" t="s">
        <v>118</v>
      </c>
      <c r="C18" s="9"/>
      <c r="D18" s="9"/>
      <c r="E18" s="9"/>
      <c r="F18" s="20">
        <v>4.8</v>
      </c>
      <c r="G18" s="20">
        <v>5.5</v>
      </c>
      <c r="H18" s="20">
        <v>6</v>
      </c>
      <c r="I18" s="20">
        <v>5</v>
      </c>
      <c r="J18" s="20">
        <v>5.2</v>
      </c>
      <c r="K18" s="20">
        <v>5.2</v>
      </c>
      <c r="L18" s="20">
        <v>6.5</v>
      </c>
      <c r="M18" s="20">
        <v>6</v>
      </c>
      <c r="N18" s="5">
        <f t="shared" si="2"/>
        <v>44.2</v>
      </c>
      <c r="O18" s="16"/>
      <c r="P18" s="16"/>
      <c r="Q18" s="9"/>
      <c r="R18" s="9"/>
      <c r="S18" s="9"/>
      <c r="T18" s="9"/>
      <c r="U18" s="9"/>
      <c r="V18" s="9"/>
      <c r="W18" s="9"/>
      <c r="X18" s="22"/>
      <c r="Y18" s="20">
        <v>5</v>
      </c>
      <c r="Z18" s="20">
        <v>6.5</v>
      </c>
      <c r="AA18" s="20">
        <v>6.2</v>
      </c>
      <c r="AB18" s="20">
        <v>6.2</v>
      </c>
      <c r="AC18" s="20">
        <v>6</v>
      </c>
      <c r="AD18" s="20">
        <v>6.2</v>
      </c>
      <c r="AE18" s="20">
        <v>6.5</v>
      </c>
      <c r="AF18" s="20">
        <v>5.2</v>
      </c>
      <c r="AG18" s="5">
        <f t="shared" si="3"/>
        <v>47.800000000000004</v>
      </c>
      <c r="AH18" s="16"/>
      <c r="AI18" s="16"/>
      <c r="AJ18" s="9"/>
      <c r="AK18" s="9"/>
      <c r="AL18" s="9"/>
      <c r="AM18" s="9"/>
      <c r="AN18" s="9"/>
      <c r="AO18" s="9"/>
      <c r="AP18" s="25"/>
      <c r="AQ18" s="9"/>
      <c r="AR18" s="9"/>
      <c r="AS18" s="9"/>
      <c r="AT18" s="9"/>
      <c r="AU18" s="9"/>
      <c r="AV18" s="9"/>
    </row>
    <row r="19" spans="1:48">
      <c r="A19">
        <v>5</v>
      </c>
      <c r="B19" t="s">
        <v>167</v>
      </c>
      <c r="C19" s="9"/>
      <c r="D19" s="9"/>
      <c r="E19" s="9"/>
      <c r="F19" s="20">
        <v>6.2</v>
      </c>
      <c r="G19" s="20">
        <v>6</v>
      </c>
      <c r="H19" s="20">
        <v>5.8</v>
      </c>
      <c r="I19" s="20">
        <v>6.2</v>
      </c>
      <c r="J19" s="20">
        <v>6</v>
      </c>
      <c r="K19" s="20">
        <v>6</v>
      </c>
      <c r="L19" s="20">
        <v>5.8</v>
      </c>
      <c r="M19" s="20">
        <v>5.5</v>
      </c>
      <c r="N19" s="5">
        <f t="shared" si="2"/>
        <v>47.5</v>
      </c>
      <c r="O19" s="16"/>
      <c r="P19" s="16"/>
      <c r="Q19" s="9"/>
      <c r="R19" s="9"/>
      <c r="S19" s="9"/>
      <c r="T19" s="9"/>
      <c r="U19" s="9"/>
      <c r="V19" s="9"/>
      <c r="W19" s="9"/>
      <c r="X19" s="22"/>
      <c r="Y19" s="20">
        <v>6</v>
      </c>
      <c r="Z19" s="20">
        <v>6</v>
      </c>
      <c r="AA19" s="20">
        <v>6</v>
      </c>
      <c r="AB19" s="20">
        <v>5.2</v>
      </c>
      <c r="AC19" s="20">
        <v>6</v>
      </c>
      <c r="AD19" s="20">
        <v>6</v>
      </c>
      <c r="AE19" s="20">
        <v>6.4</v>
      </c>
      <c r="AF19" s="20">
        <v>5.7</v>
      </c>
      <c r="AG19" s="5">
        <f t="shared" si="3"/>
        <v>47.300000000000004</v>
      </c>
      <c r="AH19" s="16"/>
      <c r="AI19" s="16"/>
      <c r="AJ19" s="9"/>
      <c r="AK19" s="9"/>
      <c r="AL19" s="9"/>
      <c r="AM19" s="9"/>
      <c r="AN19" s="9"/>
      <c r="AO19" s="9"/>
      <c r="AP19" s="25"/>
      <c r="AQ19" s="9"/>
      <c r="AR19" s="9"/>
      <c r="AS19" s="9"/>
      <c r="AT19" s="9"/>
      <c r="AU19" s="9"/>
      <c r="AV19" s="9"/>
    </row>
    <row r="20" spans="1:48">
      <c r="A20">
        <v>6</v>
      </c>
      <c r="B20" t="s">
        <v>148</v>
      </c>
      <c r="C20" s="9"/>
      <c r="D20" s="9"/>
      <c r="E20" s="9"/>
      <c r="F20" s="20">
        <v>6</v>
      </c>
      <c r="G20" s="20">
        <v>6</v>
      </c>
      <c r="H20" s="20">
        <v>5.8</v>
      </c>
      <c r="I20" s="20">
        <v>6</v>
      </c>
      <c r="J20" s="20">
        <v>6</v>
      </c>
      <c r="K20" s="20">
        <v>6.5</v>
      </c>
      <c r="L20" s="20">
        <v>5.8</v>
      </c>
      <c r="M20" s="20">
        <v>5.8</v>
      </c>
      <c r="N20" s="5">
        <f t="shared" si="2"/>
        <v>47.899999999999991</v>
      </c>
      <c r="O20" s="16"/>
      <c r="P20" s="16"/>
      <c r="Q20" s="9"/>
      <c r="R20" s="9"/>
      <c r="S20" s="9"/>
      <c r="T20" s="9"/>
      <c r="U20" s="9"/>
      <c r="V20" s="9"/>
      <c r="W20" s="9"/>
      <c r="X20" s="22"/>
      <c r="Y20" s="20">
        <v>5.7</v>
      </c>
      <c r="Z20" s="20">
        <v>6.2</v>
      </c>
      <c r="AA20" s="20">
        <v>4.5</v>
      </c>
      <c r="AB20" s="20">
        <v>5.2</v>
      </c>
      <c r="AC20" s="20">
        <v>5.3</v>
      </c>
      <c r="AD20" s="20">
        <v>5.5</v>
      </c>
      <c r="AE20" s="20">
        <v>6</v>
      </c>
      <c r="AF20" s="20">
        <v>6</v>
      </c>
      <c r="AG20" s="5">
        <f t="shared" si="3"/>
        <v>44.4</v>
      </c>
      <c r="AH20" s="16"/>
      <c r="AI20" s="16"/>
      <c r="AJ20" s="9"/>
      <c r="AK20" s="9"/>
      <c r="AL20" s="9"/>
      <c r="AM20" s="9"/>
      <c r="AN20" s="9"/>
      <c r="AO20" s="9"/>
      <c r="AP20" s="25"/>
      <c r="AQ20" s="9"/>
      <c r="AR20" s="9"/>
      <c r="AS20" s="9"/>
      <c r="AT20" s="9"/>
      <c r="AU20" s="9"/>
      <c r="AV20" s="9"/>
    </row>
    <row r="21" spans="1:48">
      <c r="A21" s="15" t="s">
        <v>23</v>
      </c>
      <c r="C21" t="s">
        <v>134</v>
      </c>
      <c r="D21" t="s">
        <v>136</v>
      </c>
      <c r="E21" t="s">
        <v>171</v>
      </c>
      <c r="F21" s="9"/>
      <c r="G21" s="9"/>
      <c r="H21" s="9"/>
      <c r="I21" s="9"/>
      <c r="J21" s="9"/>
      <c r="K21" s="9"/>
      <c r="L21" s="9" t="s">
        <v>25</v>
      </c>
      <c r="M21" s="9"/>
      <c r="N21" s="6">
        <f>SUM(N15:N20)</f>
        <v>286.39999999999998</v>
      </c>
      <c r="O21" s="6">
        <f>(N21/6)/8</f>
        <v>5.9666666666666659</v>
      </c>
      <c r="P21" s="6">
        <f>O21</f>
        <v>5.9666666666666659</v>
      </c>
      <c r="Q21" s="9"/>
      <c r="R21" s="20">
        <v>3.7</v>
      </c>
      <c r="S21" s="20">
        <v>4.5999999999999996</v>
      </c>
      <c r="T21" s="20">
        <v>5</v>
      </c>
      <c r="U21" s="6">
        <f>(R21*0.25)+(S21*0.5)+(T21*0.25)</f>
        <v>4.4749999999999996</v>
      </c>
      <c r="V21" s="6">
        <f>(P21+U21)/2</f>
        <v>5.2208333333333332</v>
      </c>
      <c r="W21" s="27">
        <v>0</v>
      </c>
      <c r="X21" s="22"/>
      <c r="Y21" s="9"/>
      <c r="Z21" s="9"/>
      <c r="AA21" s="9"/>
      <c r="AB21" s="9"/>
      <c r="AC21" s="9"/>
      <c r="AD21" s="9"/>
      <c r="AE21" s="9" t="s">
        <v>25</v>
      </c>
      <c r="AF21" s="9"/>
      <c r="AG21" s="6">
        <f>SUM(AG15:AG20)</f>
        <v>284.3</v>
      </c>
      <c r="AH21" s="6">
        <f>(AG21/6)/8</f>
        <v>5.9229166666666666</v>
      </c>
      <c r="AI21" s="6">
        <f>AH21</f>
        <v>5.9229166666666666</v>
      </c>
      <c r="AJ21" s="9"/>
      <c r="AK21" s="20">
        <v>4.5999999999999996</v>
      </c>
      <c r="AL21" s="20">
        <v>4.5999999999999996</v>
      </c>
      <c r="AM21" s="20">
        <v>5.3</v>
      </c>
      <c r="AN21" s="6">
        <f>(AK21*0.25)+(AL21*0.5)+(AM21*0.25)</f>
        <v>4.7749999999999995</v>
      </c>
      <c r="AO21" s="6">
        <f>(AI21+AN21)/2</f>
        <v>5.348958333333333</v>
      </c>
      <c r="AP21" s="25"/>
      <c r="AQ21" s="6">
        <f>V21</f>
        <v>5.2208333333333332</v>
      </c>
      <c r="AR21" s="6">
        <f>AO21</f>
        <v>5.348958333333333</v>
      </c>
      <c r="AS21" s="6">
        <f>AVERAGE(AQ21:AR21)</f>
        <v>5.2848958333333336</v>
      </c>
      <c r="AT21" s="6">
        <f>W21</f>
        <v>0</v>
      </c>
      <c r="AU21" s="6">
        <f>AS21-AT21</f>
        <v>5.2848958333333336</v>
      </c>
      <c r="AV21">
        <v>2</v>
      </c>
    </row>
  </sheetData>
  <mergeCells count="7">
    <mergeCell ref="R3:U3"/>
    <mergeCell ref="F3:P3"/>
    <mergeCell ref="H1:M1"/>
    <mergeCell ref="AQ3:AS3"/>
    <mergeCell ref="Y3:AI3"/>
    <mergeCell ref="AK3:AN3"/>
    <mergeCell ref="AA1:AF1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topLeftCell="A25" workbookViewId="0">
      <selection activeCell="B49" sqref="B49"/>
    </sheetView>
  </sheetViews>
  <sheetFormatPr defaultRowHeight="12.75"/>
  <cols>
    <col min="1" max="1" width="5.5703125" customWidth="1"/>
    <col min="2" max="2" width="21.28515625" customWidth="1"/>
    <col min="3" max="3" width="14.85546875" customWidth="1"/>
    <col min="4" max="6" width="5.7109375" customWidth="1"/>
    <col min="7" max="7" width="6.7109375" customWidth="1"/>
    <col min="8" max="8" width="3.140625" customWidth="1"/>
    <col min="9" max="11" width="5.7109375" customWidth="1"/>
    <col min="12" max="12" width="6.7109375" customWidth="1"/>
    <col min="13" max="13" width="3.140625" customWidth="1"/>
    <col min="14" max="16" width="10.7109375" customWidth="1"/>
    <col min="17" max="17" width="11.42578125" customWidth="1"/>
  </cols>
  <sheetData>
    <row r="1" spans="1:17">
      <c r="A1" s="1" t="s">
        <v>131</v>
      </c>
      <c r="D1" t="s">
        <v>15</v>
      </c>
      <c r="F1" s="33"/>
      <c r="G1" s="33"/>
      <c r="I1" s="12" t="s">
        <v>16</v>
      </c>
      <c r="J1" s="12"/>
      <c r="K1" s="35"/>
      <c r="L1" s="35"/>
      <c r="M1" s="18"/>
      <c r="N1" s="7"/>
      <c r="O1" s="7"/>
      <c r="Q1" s="7">
        <f ca="1">NOW()</f>
        <v>41518.640575925929</v>
      </c>
    </row>
    <row r="2" spans="1:17">
      <c r="A2" s="1" t="s">
        <v>117</v>
      </c>
      <c r="I2" s="12"/>
      <c r="J2" s="12"/>
      <c r="K2" s="12"/>
      <c r="L2" s="12"/>
      <c r="M2" s="18"/>
      <c r="N2" s="8"/>
      <c r="O2" s="8"/>
      <c r="Q2" s="8">
        <f ca="1">NOW()</f>
        <v>41518.640575925929</v>
      </c>
    </row>
    <row r="3" spans="1:17">
      <c r="A3" t="s">
        <v>54</v>
      </c>
      <c r="D3" s="34" t="s">
        <v>12</v>
      </c>
      <c r="E3" s="34"/>
      <c r="F3" s="34"/>
      <c r="G3" s="2"/>
      <c r="I3" s="36" t="s">
        <v>12</v>
      </c>
      <c r="J3" s="36"/>
      <c r="K3" s="36"/>
      <c r="L3" s="19"/>
      <c r="M3" s="18"/>
      <c r="N3" s="34" t="s">
        <v>29</v>
      </c>
      <c r="O3" s="33"/>
      <c r="P3" s="33"/>
    </row>
    <row r="4" spans="1:17">
      <c r="F4" s="2" t="s">
        <v>31</v>
      </c>
      <c r="G4" s="2" t="s">
        <v>28</v>
      </c>
      <c r="K4" s="2" t="s">
        <v>31</v>
      </c>
      <c r="L4" s="2" t="s">
        <v>28</v>
      </c>
      <c r="M4" s="19"/>
      <c r="N4" s="2"/>
      <c r="O4" s="2"/>
      <c r="P4" s="2"/>
    </row>
    <row r="5" spans="1:17" s="2" customFormat="1">
      <c r="A5" s="2" t="s">
        <v>0</v>
      </c>
      <c r="B5" s="2" t="s">
        <v>1</v>
      </c>
      <c r="C5" s="2" t="s">
        <v>4</v>
      </c>
      <c r="D5" s="2" t="s">
        <v>55</v>
      </c>
      <c r="E5" s="2" t="s">
        <v>47</v>
      </c>
      <c r="F5" s="2" t="s">
        <v>32</v>
      </c>
      <c r="G5" s="2" t="s">
        <v>14</v>
      </c>
      <c r="I5" s="2" t="s">
        <v>55</v>
      </c>
      <c r="J5" s="2" t="s">
        <v>47</v>
      </c>
      <c r="K5" s="2" t="s">
        <v>32</v>
      </c>
      <c r="L5" s="2" t="s">
        <v>14</v>
      </c>
      <c r="M5" s="19"/>
      <c r="N5" s="2" t="s">
        <v>18</v>
      </c>
      <c r="O5" s="2" t="s">
        <v>19</v>
      </c>
      <c r="P5" s="2" t="s">
        <v>30</v>
      </c>
      <c r="Q5" s="2" t="s">
        <v>21</v>
      </c>
    </row>
    <row r="6" spans="1:17">
      <c r="M6" s="18"/>
    </row>
    <row r="7" spans="1:17">
      <c r="A7">
        <v>1</v>
      </c>
      <c r="B7" s="21" t="s">
        <v>126</v>
      </c>
      <c r="C7" s="9"/>
      <c r="D7" s="10"/>
      <c r="E7" s="10"/>
      <c r="F7" s="10"/>
      <c r="G7" s="11"/>
      <c r="I7" s="10"/>
      <c r="J7" s="10"/>
      <c r="K7" s="10"/>
      <c r="L7" s="11"/>
      <c r="M7" s="14"/>
      <c r="N7" s="11"/>
      <c r="O7" s="11"/>
      <c r="P7" s="11"/>
      <c r="Q7" s="9"/>
    </row>
    <row r="8" spans="1:17">
      <c r="A8">
        <v>2</v>
      </c>
      <c r="B8" s="21" t="s">
        <v>116</v>
      </c>
      <c r="C8" s="9"/>
      <c r="D8" s="9"/>
      <c r="E8" s="9"/>
      <c r="F8" s="9"/>
      <c r="G8" s="9"/>
      <c r="I8" s="9"/>
      <c r="J8" s="9"/>
      <c r="K8" s="9"/>
      <c r="L8" s="9"/>
      <c r="M8" s="18"/>
      <c r="N8" s="9"/>
      <c r="O8" s="9"/>
      <c r="P8" s="9"/>
      <c r="Q8" s="9"/>
    </row>
    <row r="9" spans="1:17">
      <c r="A9">
        <v>3</v>
      </c>
      <c r="B9" s="21" t="s">
        <v>103</v>
      </c>
      <c r="C9" s="9"/>
      <c r="D9" s="9"/>
      <c r="E9" s="9"/>
      <c r="F9" s="9"/>
      <c r="G9" s="9"/>
      <c r="I9" s="9"/>
      <c r="J9" s="9"/>
      <c r="K9" s="9"/>
      <c r="L9" s="9"/>
      <c r="M9" s="18"/>
      <c r="N9" s="9"/>
      <c r="O9" s="9"/>
      <c r="P9" s="9"/>
      <c r="Q9" s="9"/>
    </row>
    <row r="10" spans="1:17">
      <c r="A10">
        <v>4</v>
      </c>
      <c r="B10" s="21" t="s">
        <v>106</v>
      </c>
      <c r="C10" s="9"/>
      <c r="D10" s="9"/>
      <c r="E10" s="9"/>
      <c r="F10" s="9"/>
      <c r="G10" s="9"/>
      <c r="I10" s="9"/>
      <c r="J10" s="9"/>
      <c r="K10" s="9"/>
      <c r="L10" s="9"/>
      <c r="M10" s="18"/>
      <c r="N10" s="9"/>
      <c r="O10" s="9"/>
      <c r="P10" s="9"/>
      <c r="Q10" s="9"/>
    </row>
    <row r="11" spans="1:17">
      <c r="A11">
        <v>5</v>
      </c>
      <c r="B11" s="21" t="s">
        <v>110</v>
      </c>
      <c r="C11" s="9"/>
      <c r="D11" s="9"/>
      <c r="E11" s="9"/>
      <c r="F11" s="9"/>
      <c r="G11" s="9"/>
      <c r="I11" s="9"/>
      <c r="J11" s="9"/>
      <c r="K11" s="9"/>
      <c r="L11" s="9"/>
      <c r="M11" s="18"/>
      <c r="N11" s="9"/>
      <c r="O11" s="9"/>
      <c r="P11" s="9"/>
      <c r="Q11" s="9"/>
    </row>
    <row r="12" spans="1:17">
      <c r="A12">
        <v>6</v>
      </c>
      <c r="B12" s="21" t="s">
        <v>112</v>
      </c>
      <c r="C12" s="9"/>
      <c r="D12" s="9"/>
      <c r="E12" s="9"/>
      <c r="F12" s="9"/>
      <c r="G12" s="9"/>
      <c r="I12" s="9"/>
      <c r="J12" s="9"/>
      <c r="K12" s="9"/>
      <c r="L12" s="9"/>
      <c r="M12" s="18"/>
      <c r="N12" s="9"/>
      <c r="O12" s="9"/>
      <c r="P12" s="9"/>
      <c r="Q12" s="9"/>
    </row>
    <row r="13" spans="1:17">
      <c r="A13" s="15" t="s">
        <v>23</v>
      </c>
      <c r="C13" s="21" t="s">
        <v>129</v>
      </c>
      <c r="D13" s="20">
        <v>6.3</v>
      </c>
      <c r="E13" s="20">
        <v>8</v>
      </c>
      <c r="F13" s="20">
        <v>8</v>
      </c>
      <c r="G13" s="6">
        <f>(D13*0.25)+(E13*0.5)+(F13*0.25)</f>
        <v>7.5750000000000002</v>
      </c>
      <c r="I13" s="20">
        <v>7.2</v>
      </c>
      <c r="J13" s="20">
        <v>8.3000000000000007</v>
      </c>
      <c r="K13" s="20">
        <v>9.5</v>
      </c>
      <c r="L13" s="6">
        <f>(I13*0.25)+(J13*0.5)+(K13*0.25)</f>
        <v>8.3249999999999993</v>
      </c>
      <c r="M13" s="18"/>
      <c r="N13" s="6">
        <f>G13</f>
        <v>7.5750000000000002</v>
      </c>
      <c r="O13" s="6">
        <f>L13</f>
        <v>8.3249999999999993</v>
      </c>
      <c r="P13" s="6">
        <f>AVERAGE(N13:O13)</f>
        <v>7.9499999999999993</v>
      </c>
      <c r="Q13">
        <v>1</v>
      </c>
    </row>
    <row r="14" spans="1:17">
      <c r="A14" s="15"/>
      <c r="B14" s="21"/>
      <c r="C14" s="21"/>
      <c r="D14" s="20"/>
      <c r="E14" s="20"/>
      <c r="F14" s="20"/>
      <c r="G14" s="6"/>
      <c r="I14" s="20"/>
      <c r="J14" s="20"/>
      <c r="K14" s="20"/>
      <c r="L14" s="6"/>
      <c r="M14" s="18"/>
      <c r="N14" s="6"/>
      <c r="O14" s="6"/>
      <c r="P14" s="6"/>
    </row>
    <row r="15" spans="1:17">
      <c r="A15">
        <v>1</v>
      </c>
      <c r="B15" s="21"/>
      <c r="C15" s="9"/>
      <c r="D15" s="10"/>
      <c r="E15" s="10"/>
      <c r="F15" s="10"/>
      <c r="G15" s="11"/>
      <c r="I15" s="10"/>
      <c r="J15" s="10"/>
      <c r="K15" s="10"/>
      <c r="L15" s="11"/>
      <c r="M15" s="14"/>
      <c r="N15" s="11"/>
      <c r="O15" s="11"/>
      <c r="P15" s="11"/>
      <c r="Q15" s="9"/>
    </row>
    <row r="16" spans="1:17">
      <c r="A16">
        <v>2</v>
      </c>
      <c r="B16" s="21"/>
      <c r="C16" s="9"/>
      <c r="D16" s="9"/>
      <c r="E16" s="9"/>
      <c r="F16" s="9"/>
      <c r="G16" s="9"/>
      <c r="I16" s="9"/>
      <c r="J16" s="9"/>
      <c r="K16" s="9"/>
      <c r="L16" s="9"/>
      <c r="M16" s="18"/>
      <c r="N16" s="9"/>
      <c r="O16" s="9"/>
      <c r="P16" s="9"/>
      <c r="Q16" s="9"/>
    </row>
    <row r="17" spans="1:17">
      <c r="A17">
        <v>3</v>
      </c>
      <c r="B17" s="21"/>
      <c r="C17" s="9"/>
      <c r="D17" s="9"/>
      <c r="E17" s="9"/>
      <c r="F17" s="9"/>
      <c r="G17" s="9"/>
      <c r="I17" s="9"/>
      <c r="J17" s="9"/>
      <c r="K17" s="9"/>
      <c r="L17" s="9"/>
      <c r="M17" s="18"/>
      <c r="N17" s="9"/>
      <c r="O17" s="9"/>
      <c r="P17" s="9"/>
      <c r="Q17" s="9"/>
    </row>
    <row r="18" spans="1:17">
      <c r="A18">
        <v>4</v>
      </c>
      <c r="B18" s="21"/>
      <c r="C18" s="9"/>
      <c r="D18" s="9"/>
      <c r="E18" s="9"/>
      <c r="F18" s="9"/>
      <c r="G18" s="9"/>
      <c r="I18" s="9"/>
      <c r="J18" s="9"/>
      <c r="K18" s="9"/>
      <c r="L18" s="9"/>
      <c r="M18" s="18"/>
      <c r="N18" s="9"/>
      <c r="O18" s="9"/>
      <c r="P18" s="9"/>
      <c r="Q18" s="9"/>
    </row>
    <row r="19" spans="1:17">
      <c r="A19">
        <v>5</v>
      </c>
      <c r="B19" s="21"/>
      <c r="C19" s="9"/>
      <c r="D19" s="9"/>
      <c r="E19" s="9"/>
      <c r="F19" s="9"/>
      <c r="G19" s="9"/>
      <c r="I19" s="9"/>
      <c r="J19" s="9"/>
      <c r="K19" s="9"/>
      <c r="L19" s="9"/>
      <c r="M19" s="18"/>
      <c r="N19" s="9"/>
      <c r="O19" s="9"/>
      <c r="P19" s="9"/>
      <c r="Q19" s="9"/>
    </row>
    <row r="20" spans="1:17">
      <c r="A20">
        <v>6</v>
      </c>
      <c r="B20" s="21"/>
      <c r="C20" s="9"/>
      <c r="D20" s="9"/>
      <c r="E20" s="9"/>
      <c r="F20" s="9"/>
      <c r="G20" s="9"/>
      <c r="I20" s="9"/>
      <c r="J20" s="9"/>
      <c r="K20" s="9"/>
      <c r="L20" s="9"/>
      <c r="M20" s="18"/>
      <c r="N20" s="9"/>
      <c r="O20" s="9"/>
      <c r="P20" s="9"/>
      <c r="Q20" s="9"/>
    </row>
    <row r="21" spans="1:17">
      <c r="A21" s="15" t="s">
        <v>23</v>
      </c>
      <c r="B21" s="21"/>
      <c r="C21" s="21" t="s">
        <v>101</v>
      </c>
      <c r="D21" s="20">
        <v>5.7</v>
      </c>
      <c r="E21" s="20">
        <v>7.7</v>
      </c>
      <c r="F21" s="20">
        <v>7</v>
      </c>
      <c r="G21" s="6">
        <f>(D21*0.25)+(E21*0.5)+(F21*0.25)</f>
        <v>7.0250000000000004</v>
      </c>
      <c r="I21" s="20">
        <v>5</v>
      </c>
      <c r="J21" s="20">
        <v>6.7</v>
      </c>
      <c r="K21" s="20">
        <v>8</v>
      </c>
      <c r="L21" s="6">
        <f>(I21*0.25)+(J21*0.5)+(K21*0.25)</f>
        <v>6.6</v>
      </c>
      <c r="M21" s="18"/>
      <c r="N21" s="6">
        <f>G21</f>
        <v>7.0250000000000004</v>
      </c>
      <c r="O21" s="6">
        <f>L21</f>
        <v>6.6</v>
      </c>
      <c r="P21" s="6">
        <f>AVERAGE(N21:O21)</f>
        <v>6.8125</v>
      </c>
      <c r="Q21">
        <v>2</v>
      </c>
    </row>
    <row r="22" spans="1:17">
      <c r="I22" s="3"/>
      <c r="J22" s="3"/>
      <c r="K22" s="3"/>
      <c r="L22" s="3"/>
      <c r="M22" s="3"/>
    </row>
    <row r="23" spans="1:17">
      <c r="A23">
        <v>1</v>
      </c>
      <c r="B23" s="21" t="s">
        <v>127</v>
      </c>
      <c r="C23" s="9"/>
      <c r="D23" s="10"/>
      <c r="E23" s="10"/>
      <c r="F23" s="10"/>
      <c r="G23" s="11"/>
      <c r="I23" s="10"/>
      <c r="J23" s="10"/>
      <c r="K23" s="10"/>
      <c r="L23" s="11"/>
      <c r="M23" s="14"/>
      <c r="N23" s="11"/>
      <c r="O23" s="11"/>
      <c r="P23" s="11"/>
      <c r="Q23" s="9"/>
    </row>
    <row r="24" spans="1:17">
      <c r="A24">
        <v>2</v>
      </c>
      <c r="B24" s="21" t="s">
        <v>119</v>
      </c>
      <c r="C24" s="9"/>
      <c r="D24" s="9"/>
      <c r="E24" s="9"/>
      <c r="F24" s="9"/>
      <c r="G24" s="9"/>
      <c r="I24" s="9"/>
      <c r="J24" s="9"/>
      <c r="K24" s="9"/>
      <c r="L24" s="9"/>
      <c r="M24" s="18"/>
      <c r="N24" s="9"/>
      <c r="O24" s="9"/>
      <c r="P24" s="9"/>
      <c r="Q24" s="9"/>
    </row>
    <row r="25" spans="1:17">
      <c r="A25">
        <v>3</v>
      </c>
      <c r="B25" s="21" t="s">
        <v>124</v>
      </c>
      <c r="C25" s="9"/>
      <c r="D25" s="9"/>
      <c r="E25" s="9"/>
      <c r="F25" s="9"/>
      <c r="G25" s="9"/>
      <c r="I25" s="9"/>
      <c r="J25" s="9"/>
      <c r="K25" s="9"/>
      <c r="L25" s="9"/>
      <c r="M25" s="18"/>
      <c r="N25" s="9"/>
      <c r="O25" s="9"/>
      <c r="P25" s="9"/>
      <c r="Q25" s="9"/>
    </row>
    <row r="26" spans="1:17">
      <c r="A26">
        <v>4</v>
      </c>
      <c r="B26" s="21" t="s">
        <v>123</v>
      </c>
      <c r="C26" s="9"/>
      <c r="D26" s="9"/>
      <c r="E26" s="9"/>
      <c r="F26" s="9"/>
      <c r="G26" s="9"/>
      <c r="I26" s="9"/>
      <c r="J26" s="9"/>
      <c r="K26" s="9"/>
      <c r="L26" s="9"/>
      <c r="M26" s="18"/>
      <c r="N26" s="9"/>
      <c r="O26" s="9"/>
      <c r="P26" s="9"/>
      <c r="Q26" s="9"/>
    </row>
    <row r="27" spans="1:17">
      <c r="A27">
        <v>5</v>
      </c>
      <c r="B27" s="21" t="s">
        <v>128</v>
      </c>
      <c r="C27" s="9"/>
      <c r="D27" s="9"/>
      <c r="E27" s="9"/>
      <c r="F27" s="9"/>
      <c r="G27" s="9"/>
      <c r="I27" s="9"/>
      <c r="J27" s="9"/>
      <c r="K27" s="9"/>
      <c r="L27" s="9"/>
      <c r="M27" s="18"/>
      <c r="N27" s="9"/>
      <c r="O27" s="9"/>
      <c r="P27" s="9"/>
      <c r="Q27" s="9"/>
    </row>
    <row r="28" spans="1:17">
      <c r="A28">
        <v>6</v>
      </c>
      <c r="B28" s="21" t="s">
        <v>125</v>
      </c>
      <c r="C28" s="9"/>
      <c r="D28" s="9"/>
      <c r="E28" s="9"/>
      <c r="F28" s="9"/>
      <c r="G28" s="9"/>
      <c r="I28" s="9"/>
      <c r="J28" s="9"/>
      <c r="K28" s="9"/>
      <c r="L28" s="9"/>
      <c r="M28" s="18"/>
      <c r="N28" s="9"/>
      <c r="O28" s="9"/>
      <c r="P28" s="9"/>
      <c r="Q28" s="9"/>
    </row>
    <row r="29" spans="1:17">
      <c r="A29" s="15" t="s">
        <v>23</v>
      </c>
      <c r="B29" s="21"/>
      <c r="C29" s="21" t="s">
        <v>130</v>
      </c>
      <c r="D29" s="20">
        <v>5.7</v>
      </c>
      <c r="E29" s="20">
        <v>7.3</v>
      </c>
      <c r="F29" s="20">
        <v>6.2</v>
      </c>
      <c r="G29" s="6">
        <f>(D29*0.25)+(E29*0.5)+(F29*0.25)</f>
        <v>6.625</v>
      </c>
      <c r="I29" s="20">
        <v>6</v>
      </c>
      <c r="J29" s="20">
        <v>7.1</v>
      </c>
      <c r="K29" s="20">
        <v>6.8</v>
      </c>
      <c r="L29" s="6">
        <f>(I29*0.25)+(J29*0.5)+(K29*0.25)</f>
        <v>6.75</v>
      </c>
      <c r="M29" s="18"/>
      <c r="N29" s="6">
        <f>G29</f>
        <v>6.625</v>
      </c>
      <c r="O29" s="6">
        <f>L29</f>
        <v>6.75</v>
      </c>
      <c r="P29" s="6">
        <f>AVERAGE(N29:O29)</f>
        <v>6.6875</v>
      </c>
      <c r="Q29">
        <v>3</v>
      </c>
    </row>
    <row r="31" spans="1:17">
      <c r="A31">
        <v>1</v>
      </c>
      <c r="B31" s="21"/>
      <c r="C31" s="9"/>
      <c r="D31" s="10"/>
      <c r="E31" s="10"/>
      <c r="F31" s="10"/>
      <c r="G31" s="11"/>
      <c r="I31" s="10"/>
      <c r="J31" s="10"/>
      <c r="K31" s="10"/>
      <c r="L31" s="11"/>
      <c r="M31" s="14"/>
      <c r="N31" s="11"/>
      <c r="O31" s="11"/>
      <c r="P31" s="11"/>
      <c r="Q31" s="9"/>
    </row>
    <row r="32" spans="1:17">
      <c r="A32">
        <v>2</v>
      </c>
      <c r="B32" s="21"/>
      <c r="C32" s="9"/>
      <c r="D32" s="9"/>
      <c r="E32" s="9"/>
      <c r="F32" s="9"/>
      <c r="G32" s="9"/>
      <c r="I32" s="9"/>
      <c r="J32" s="9"/>
      <c r="K32" s="9"/>
      <c r="L32" s="9"/>
      <c r="M32" s="18"/>
      <c r="N32" s="9"/>
      <c r="O32" s="9"/>
      <c r="P32" s="9"/>
      <c r="Q32" s="9"/>
    </row>
    <row r="33" spans="1:17">
      <c r="A33">
        <v>3</v>
      </c>
      <c r="B33" s="21"/>
      <c r="C33" s="9"/>
      <c r="D33" s="9"/>
      <c r="E33" s="9"/>
      <c r="F33" s="9"/>
      <c r="G33" s="9"/>
      <c r="I33" s="9"/>
      <c r="J33" s="9"/>
      <c r="K33" s="9"/>
      <c r="L33" s="9"/>
      <c r="M33" s="18"/>
      <c r="N33" s="9"/>
      <c r="O33" s="9"/>
      <c r="P33" s="9"/>
      <c r="Q33" s="9"/>
    </row>
    <row r="34" spans="1:17">
      <c r="A34">
        <v>4</v>
      </c>
      <c r="B34" s="21"/>
      <c r="C34" s="9"/>
      <c r="D34" s="9"/>
      <c r="E34" s="9"/>
      <c r="F34" s="9"/>
      <c r="G34" s="9"/>
      <c r="I34" s="9"/>
      <c r="J34" s="9"/>
      <c r="K34" s="9"/>
      <c r="L34" s="9"/>
      <c r="M34" s="18"/>
      <c r="N34" s="9"/>
      <c r="O34" s="9"/>
      <c r="P34" s="9"/>
      <c r="Q34" s="9"/>
    </row>
    <row r="35" spans="1:17">
      <c r="A35">
        <v>5</v>
      </c>
      <c r="B35" s="21"/>
      <c r="C35" s="9"/>
      <c r="D35" s="9"/>
      <c r="E35" s="9"/>
      <c r="F35" s="9"/>
      <c r="G35" s="9"/>
      <c r="I35" s="9"/>
      <c r="J35" s="9"/>
      <c r="K35" s="9"/>
      <c r="L35" s="9"/>
      <c r="M35" s="18"/>
      <c r="N35" s="9"/>
      <c r="O35" s="9"/>
      <c r="P35" s="9"/>
      <c r="Q35" s="9"/>
    </row>
    <row r="36" spans="1:17">
      <c r="A36">
        <v>6</v>
      </c>
      <c r="B36" s="21"/>
      <c r="C36" s="9"/>
      <c r="D36" s="9"/>
      <c r="E36" s="9"/>
      <c r="F36" s="9"/>
      <c r="G36" s="9"/>
      <c r="I36" s="9"/>
      <c r="J36" s="9"/>
      <c r="K36" s="9"/>
      <c r="L36" s="9"/>
      <c r="M36" s="18"/>
      <c r="N36" s="9"/>
      <c r="O36" s="9"/>
      <c r="P36" s="9"/>
      <c r="Q36" s="9"/>
    </row>
    <row r="37" spans="1:17">
      <c r="A37" s="15" t="s">
        <v>23</v>
      </c>
      <c r="B37" s="21"/>
      <c r="C37" s="21" t="s">
        <v>115</v>
      </c>
      <c r="D37" s="20">
        <v>6.3</v>
      </c>
      <c r="E37" s="20">
        <v>7</v>
      </c>
      <c r="F37" s="20">
        <v>6.5</v>
      </c>
      <c r="G37" s="6">
        <f>(D37*0.25)+(E37*0.5)+(F37*0.25)</f>
        <v>6.7</v>
      </c>
      <c r="I37" s="20">
        <v>5.2</v>
      </c>
      <c r="J37" s="20">
        <v>5.8</v>
      </c>
      <c r="K37" s="20">
        <v>8</v>
      </c>
      <c r="L37" s="6">
        <f>(I37*0.25)+(J37*0.5)+(K37*0.25)</f>
        <v>6.2</v>
      </c>
      <c r="M37" s="18"/>
      <c r="N37" s="6">
        <f>G37</f>
        <v>6.7</v>
      </c>
      <c r="O37" s="6">
        <f>L37</f>
        <v>6.2</v>
      </c>
      <c r="P37" s="6">
        <f>AVERAGE(N37:O37)</f>
        <v>6.45</v>
      </c>
      <c r="Q37">
        <v>4</v>
      </c>
    </row>
    <row r="38" spans="1:17">
      <c r="A38" s="15"/>
      <c r="B38" s="21"/>
      <c r="C38" s="21"/>
      <c r="D38" s="20"/>
      <c r="E38" s="20"/>
      <c r="F38" s="20"/>
      <c r="G38" s="6"/>
      <c r="I38" s="20"/>
      <c r="J38" s="20"/>
      <c r="K38" s="20"/>
      <c r="L38" s="6"/>
      <c r="M38" s="18"/>
      <c r="N38" s="6"/>
      <c r="O38" s="6"/>
      <c r="P38" s="6"/>
    </row>
    <row r="39" spans="1:17">
      <c r="A39">
        <v>1</v>
      </c>
      <c r="B39" s="21"/>
      <c r="C39" s="9"/>
      <c r="D39" s="10"/>
      <c r="E39" s="10"/>
      <c r="F39" s="10"/>
      <c r="G39" s="11"/>
      <c r="I39" s="10"/>
      <c r="J39" s="10"/>
      <c r="K39" s="10"/>
      <c r="L39" s="11"/>
      <c r="M39" s="14"/>
      <c r="N39" s="11"/>
      <c r="O39" s="11"/>
      <c r="P39" s="11"/>
      <c r="Q39" s="9"/>
    </row>
    <row r="40" spans="1:17">
      <c r="A40">
        <v>2</v>
      </c>
      <c r="B40" s="21"/>
      <c r="C40" s="9"/>
      <c r="D40" s="9"/>
      <c r="E40" s="9"/>
      <c r="F40" s="9"/>
      <c r="G40" s="9"/>
      <c r="I40" s="9"/>
      <c r="J40" s="9"/>
      <c r="K40" s="9"/>
      <c r="L40" s="9"/>
      <c r="M40" s="18"/>
      <c r="N40" s="9"/>
      <c r="O40" s="9"/>
      <c r="P40" s="9"/>
      <c r="Q40" s="9"/>
    </row>
    <row r="41" spans="1:17">
      <c r="A41">
        <v>3</v>
      </c>
      <c r="B41" s="21"/>
      <c r="C41" s="9"/>
      <c r="D41" s="9"/>
      <c r="E41" s="9"/>
      <c r="F41" s="9"/>
      <c r="G41" s="9"/>
      <c r="I41" s="9"/>
      <c r="J41" s="9"/>
      <c r="K41" s="9"/>
      <c r="L41" s="9"/>
      <c r="M41" s="18"/>
      <c r="N41" s="9"/>
      <c r="O41" s="9"/>
      <c r="P41" s="9"/>
      <c r="Q41" s="9"/>
    </row>
    <row r="42" spans="1:17">
      <c r="A42">
        <v>4</v>
      </c>
      <c r="B42" s="21"/>
      <c r="C42" s="9"/>
      <c r="D42" s="9"/>
      <c r="E42" s="9"/>
      <c r="F42" s="9"/>
      <c r="G42" s="9"/>
      <c r="I42" s="9"/>
      <c r="J42" s="9"/>
      <c r="K42" s="9"/>
      <c r="L42" s="9"/>
      <c r="M42" s="18"/>
      <c r="N42" s="9"/>
      <c r="O42" s="9"/>
      <c r="P42" s="9"/>
      <c r="Q42" s="9"/>
    </row>
    <row r="43" spans="1:17">
      <c r="A43">
        <v>5</v>
      </c>
      <c r="B43" s="21"/>
      <c r="C43" s="9"/>
      <c r="D43" s="9"/>
      <c r="E43" s="9"/>
      <c r="F43" s="9"/>
      <c r="G43" s="9"/>
      <c r="I43" s="9"/>
      <c r="J43" s="9"/>
      <c r="K43" s="9"/>
      <c r="L43" s="9"/>
      <c r="M43" s="18"/>
      <c r="N43" s="9"/>
      <c r="O43" s="9"/>
      <c r="P43" s="9"/>
      <c r="Q43" s="9"/>
    </row>
    <row r="44" spans="1:17">
      <c r="A44">
        <v>6</v>
      </c>
      <c r="B44" s="21"/>
      <c r="C44" s="9"/>
      <c r="D44" s="9"/>
      <c r="E44" s="9"/>
      <c r="F44" s="9"/>
      <c r="G44" s="9"/>
      <c r="I44" s="9"/>
      <c r="J44" s="9"/>
      <c r="K44" s="9"/>
      <c r="L44" s="9"/>
      <c r="M44" s="18"/>
      <c r="N44" s="9"/>
      <c r="O44" s="9"/>
      <c r="P44" s="9"/>
      <c r="Q44" s="9"/>
    </row>
    <row r="45" spans="1:17">
      <c r="A45" s="15" t="s">
        <v>23</v>
      </c>
      <c r="B45" s="21"/>
      <c r="C45" s="21" t="s">
        <v>109</v>
      </c>
      <c r="D45" s="20">
        <v>5.5</v>
      </c>
      <c r="E45" s="20">
        <v>7</v>
      </c>
      <c r="F45" s="20">
        <v>6.2</v>
      </c>
      <c r="G45" s="6">
        <f>(D45*0.25)+(E45*0.5)+(F45*0.25)</f>
        <v>6.4249999999999998</v>
      </c>
      <c r="I45" s="20">
        <v>5</v>
      </c>
      <c r="J45" s="20">
        <v>6.7</v>
      </c>
      <c r="K45" s="20">
        <v>7.5</v>
      </c>
      <c r="L45" s="6">
        <f>(I45*0.25)+(J45*0.5)+(K45*0.25)</f>
        <v>6.4749999999999996</v>
      </c>
      <c r="M45" s="18"/>
      <c r="N45" s="6">
        <f>G45</f>
        <v>6.4249999999999998</v>
      </c>
      <c r="O45" s="6">
        <f>L45</f>
        <v>6.4749999999999996</v>
      </c>
      <c r="P45" s="6">
        <f>AVERAGE(N45:O45)</f>
        <v>6.4499999999999993</v>
      </c>
      <c r="Q45">
        <v>5</v>
      </c>
    </row>
    <row r="48" spans="1:17">
      <c r="B48" t="s">
        <v>174</v>
      </c>
    </row>
  </sheetData>
  <mergeCells count="5">
    <mergeCell ref="N3:P3"/>
    <mergeCell ref="D3:F3"/>
    <mergeCell ref="K1:L1"/>
    <mergeCell ref="I3:K3"/>
    <mergeCell ref="F1:G1"/>
  </mergeCells>
  <phoneticPr fontId="2" type="noConversion"/>
  <pageMargins left="0.75" right="0.75" top="1" bottom="1" header="0.5" footer="0.5"/>
  <pageSetup paperSize="9" scale="79" orientation="landscape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11"/>
  <sheetViews>
    <sheetView workbookViewId="0">
      <pane xSplit="2" topLeftCell="BQ1" activePane="topRight" state="frozen"/>
      <selection pane="topRight" activeCell="AL8" sqref="AL8:AL9"/>
    </sheetView>
  </sheetViews>
  <sheetFormatPr defaultRowHeight="12.75"/>
  <cols>
    <col min="1" max="1" width="5.5703125" customWidth="1"/>
    <col min="2" max="2" width="21.28515625" customWidth="1"/>
    <col min="3" max="3" width="18.5703125" bestFit="1" customWidth="1"/>
    <col min="4" max="4" width="15.85546875" bestFit="1" customWidth="1"/>
    <col min="5" max="5" width="14.85546875" customWidth="1"/>
    <col min="6" max="17" width="5.7109375" customWidth="1"/>
    <col min="18" max="18" width="3.140625" customWidth="1"/>
    <col min="19" max="24" width="5.7109375" customWidth="1"/>
    <col min="25" max="25" width="6.7109375" customWidth="1"/>
    <col min="26" max="26" width="5.7109375" customWidth="1"/>
    <col min="27" max="27" width="3.140625" customWidth="1"/>
    <col min="28" max="39" width="5.7109375" customWidth="1"/>
    <col min="40" max="40" width="3.140625" customWidth="1"/>
    <col min="41" max="46" width="5.7109375" customWidth="1"/>
    <col min="47" max="47" width="6.7109375" customWidth="1"/>
    <col min="48" max="48" width="3.140625" customWidth="1"/>
    <col min="49" max="53" width="6.7109375" customWidth="1"/>
    <col min="54" max="54" width="11.5703125" customWidth="1"/>
    <col min="55" max="55" width="3.140625" customWidth="1"/>
    <col min="56" max="56" width="3.28515625" customWidth="1"/>
    <col min="57" max="68" width="5.7109375" customWidth="1"/>
    <col min="69" max="69" width="3.140625" customWidth="1"/>
    <col min="70" max="75" width="5.7109375" customWidth="1"/>
    <col min="76" max="76" width="6.7109375" customWidth="1"/>
    <col min="77" max="77" width="5.7109375" customWidth="1"/>
    <col min="78" max="78" width="3.42578125" customWidth="1"/>
    <col min="79" max="90" width="5.7109375" customWidth="1"/>
    <col min="91" max="91" width="3.140625" customWidth="1"/>
    <col min="92" max="97" width="5.7109375" customWidth="1"/>
    <col min="99" max="99" width="3.7109375" customWidth="1"/>
    <col min="100" max="104" width="6.7109375" customWidth="1"/>
    <col min="105" max="105" width="11.5703125" customWidth="1"/>
    <col min="106" max="106" width="4" customWidth="1"/>
    <col min="107" max="107" width="4.140625" customWidth="1"/>
    <col min="112" max="112" width="14.5703125" customWidth="1"/>
  </cols>
  <sheetData>
    <row r="1" spans="1:112">
      <c r="A1" s="1" t="s">
        <v>131</v>
      </c>
      <c r="F1" s="3" t="s">
        <v>15</v>
      </c>
      <c r="G1" s="3"/>
      <c r="H1" s="33"/>
      <c r="I1" s="33"/>
      <c r="J1" s="33"/>
      <c r="K1" s="33"/>
      <c r="L1" s="33"/>
      <c r="M1" s="33"/>
      <c r="N1" s="3"/>
      <c r="O1" s="3"/>
      <c r="R1" s="9"/>
      <c r="AA1" s="22"/>
      <c r="AB1" t="s">
        <v>16</v>
      </c>
      <c r="AD1" s="33"/>
      <c r="AE1" s="33"/>
      <c r="AF1" s="33"/>
      <c r="AG1" s="33"/>
      <c r="AH1" s="33"/>
      <c r="AI1" s="33"/>
      <c r="AJ1" s="33"/>
      <c r="AK1" s="33"/>
      <c r="AN1" s="9"/>
      <c r="AV1" s="22"/>
      <c r="BB1" s="7">
        <f ca="1">NOW()</f>
        <v>41518.640575925929</v>
      </c>
      <c r="BC1" s="22"/>
      <c r="BD1" s="22"/>
      <c r="BE1" s="3" t="s">
        <v>15</v>
      </c>
      <c r="BF1" s="3"/>
      <c r="BG1" s="33"/>
      <c r="BH1" s="33"/>
      <c r="BI1" s="33"/>
      <c r="BJ1" s="33"/>
      <c r="BK1" s="33"/>
      <c r="BL1" s="33"/>
      <c r="BM1" s="3"/>
      <c r="BN1" s="3"/>
      <c r="BQ1" s="9"/>
      <c r="BZ1" s="22"/>
      <c r="CA1" t="s">
        <v>16</v>
      </c>
      <c r="CC1" s="33"/>
      <c r="CD1" s="33"/>
      <c r="CE1" s="33"/>
      <c r="CF1" s="33"/>
      <c r="CG1" s="33"/>
      <c r="CH1" s="33"/>
      <c r="CI1" s="33"/>
      <c r="CJ1" s="33"/>
      <c r="CM1" s="9"/>
      <c r="CU1" s="22"/>
      <c r="DA1" s="7">
        <f ca="1">NOW()</f>
        <v>41518.640575925929</v>
      </c>
      <c r="DB1" s="22"/>
      <c r="DC1" s="22"/>
      <c r="DH1" s="7">
        <f ca="1">NOW()</f>
        <v>41518.640575925929</v>
      </c>
    </row>
    <row r="2" spans="1:112">
      <c r="A2" s="1" t="s">
        <v>117</v>
      </c>
      <c r="R2" s="9"/>
      <c r="AA2" s="22"/>
      <c r="AN2" s="9"/>
      <c r="AV2" s="22"/>
      <c r="BB2" s="8">
        <f ca="1">NOW()</f>
        <v>41518.640575925929</v>
      </c>
      <c r="BC2" s="22"/>
      <c r="BD2" s="22"/>
      <c r="BQ2" s="9"/>
      <c r="BZ2" s="22"/>
      <c r="CM2" s="9"/>
      <c r="CU2" s="22"/>
      <c r="DA2" s="8">
        <f ca="1">NOW()</f>
        <v>41518.640575925929</v>
      </c>
      <c r="DB2" s="22"/>
      <c r="DC2" s="22"/>
      <c r="DH2" s="8">
        <f ca="1">NOW()</f>
        <v>41518.640575925929</v>
      </c>
    </row>
    <row r="3" spans="1:112">
      <c r="A3" t="s">
        <v>65</v>
      </c>
      <c r="R3" s="9"/>
      <c r="AA3" s="22"/>
      <c r="AN3" s="9"/>
      <c r="AV3" s="22"/>
      <c r="AY3" s="34"/>
      <c r="AZ3" s="34"/>
      <c r="BA3" s="2" t="s">
        <v>9</v>
      </c>
      <c r="BC3" s="22"/>
      <c r="BD3" s="22"/>
      <c r="BQ3" s="9"/>
      <c r="BZ3" s="22"/>
      <c r="CM3" s="9"/>
      <c r="CU3" s="22"/>
      <c r="CX3" s="34"/>
      <c r="CY3" s="34"/>
      <c r="CZ3" s="2" t="s">
        <v>9</v>
      </c>
      <c r="DB3" s="22"/>
      <c r="DC3" s="22"/>
      <c r="DE3" s="34" t="s">
        <v>88</v>
      </c>
      <c r="DF3" s="34"/>
      <c r="DG3" s="34"/>
      <c r="DH3" s="34"/>
    </row>
    <row r="4" spans="1:112">
      <c r="F4" s="34" t="s">
        <v>10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4"/>
      <c r="S4" s="34" t="s">
        <v>12</v>
      </c>
      <c r="T4" s="34"/>
      <c r="U4" s="34"/>
      <c r="V4" s="34"/>
      <c r="W4" s="34"/>
      <c r="X4" s="34"/>
      <c r="Y4" s="2" t="s">
        <v>13</v>
      </c>
      <c r="Z4" s="2"/>
      <c r="AA4" s="22"/>
      <c r="AB4" s="34" t="s">
        <v>10</v>
      </c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24"/>
      <c r="AO4" s="34" t="s">
        <v>12</v>
      </c>
      <c r="AP4" s="34"/>
      <c r="AQ4" s="34"/>
      <c r="AR4" s="34"/>
      <c r="AS4" s="34"/>
      <c r="AT4" s="34"/>
      <c r="AU4" s="2" t="s">
        <v>13</v>
      </c>
      <c r="AV4" s="22"/>
      <c r="AW4" s="34" t="s">
        <v>17</v>
      </c>
      <c r="AX4" s="34"/>
      <c r="AY4" s="2" t="s">
        <v>20</v>
      </c>
      <c r="AZ4" s="2" t="s">
        <v>85</v>
      </c>
      <c r="BA4" s="2" t="s">
        <v>92</v>
      </c>
      <c r="BC4" s="22"/>
      <c r="BD4" s="22"/>
      <c r="BE4" s="34" t="s">
        <v>10</v>
      </c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24"/>
      <c r="BR4" s="34" t="s">
        <v>12</v>
      </c>
      <c r="BS4" s="34"/>
      <c r="BT4" s="34"/>
      <c r="BU4" s="34"/>
      <c r="BV4" s="34"/>
      <c r="BW4" s="34"/>
      <c r="BX4" s="2" t="s">
        <v>13</v>
      </c>
      <c r="BY4" s="2"/>
      <c r="BZ4" s="22"/>
      <c r="CA4" s="34" t="s">
        <v>10</v>
      </c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24"/>
      <c r="CN4" s="34" t="s">
        <v>12</v>
      </c>
      <c r="CO4" s="34"/>
      <c r="CP4" s="34"/>
      <c r="CQ4" s="34"/>
      <c r="CR4" s="34"/>
      <c r="CS4" s="34"/>
      <c r="CT4" s="2" t="s">
        <v>13</v>
      </c>
      <c r="CU4" s="22"/>
      <c r="CV4" s="34" t="s">
        <v>17</v>
      </c>
      <c r="CW4" s="34"/>
      <c r="CX4" s="2" t="s">
        <v>20</v>
      </c>
      <c r="CY4" s="2" t="s">
        <v>85</v>
      </c>
      <c r="CZ4" s="2" t="s">
        <v>92</v>
      </c>
      <c r="DB4" s="22"/>
      <c r="DC4" s="22"/>
      <c r="DE4" s="34" t="s">
        <v>94</v>
      </c>
      <c r="DF4" s="34"/>
      <c r="DG4" s="2" t="s">
        <v>28</v>
      </c>
    </row>
    <row r="5" spans="1:112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44</v>
      </c>
      <c r="H5" s="2" t="s">
        <v>5</v>
      </c>
      <c r="I5" s="2" t="s">
        <v>6</v>
      </c>
      <c r="J5" s="2" t="s">
        <v>57</v>
      </c>
      <c r="K5" s="2" t="s">
        <v>58</v>
      </c>
      <c r="L5" s="2" t="s">
        <v>7</v>
      </c>
      <c r="M5" s="2" t="s">
        <v>60</v>
      </c>
      <c r="N5" s="2" t="s">
        <v>61</v>
      </c>
      <c r="O5" s="2" t="s">
        <v>62</v>
      </c>
      <c r="P5" s="2" t="s">
        <v>2</v>
      </c>
      <c r="Q5" s="2" t="s">
        <v>9</v>
      </c>
      <c r="R5" s="24"/>
      <c r="S5" s="2" t="s">
        <v>39</v>
      </c>
      <c r="T5" s="2" t="s">
        <v>40</v>
      </c>
      <c r="U5" s="2" t="s">
        <v>11</v>
      </c>
      <c r="V5" s="2" t="s">
        <v>64</v>
      </c>
      <c r="W5" s="2" t="s">
        <v>2</v>
      </c>
      <c r="X5" s="2" t="s">
        <v>9</v>
      </c>
      <c r="Y5" s="2" t="s">
        <v>14</v>
      </c>
      <c r="Z5" s="2" t="s">
        <v>42</v>
      </c>
      <c r="AA5" s="23"/>
      <c r="AB5" s="2" t="s">
        <v>8</v>
      </c>
      <c r="AC5" s="2" t="s">
        <v>44</v>
      </c>
      <c r="AD5" s="2" t="s">
        <v>5</v>
      </c>
      <c r="AE5" s="2" t="s">
        <v>6</v>
      </c>
      <c r="AF5" s="2" t="s">
        <v>57</v>
      </c>
      <c r="AG5" s="2" t="s">
        <v>58</v>
      </c>
      <c r="AH5" s="2" t="s">
        <v>7</v>
      </c>
      <c r="AI5" s="2" t="s">
        <v>60</v>
      </c>
      <c r="AJ5" s="2" t="s">
        <v>61</v>
      </c>
      <c r="AK5" s="2" t="s">
        <v>62</v>
      </c>
      <c r="AL5" s="2" t="s">
        <v>2</v>
      </c>
      <c r="AM5" s="2" t="s">
        <v>9</v>
      </c>
      <c r="AN5" s="24"/>
      <c r="AO5" s="2" t="s">
        <v>39</v>
      </c>
      <c r="AP5" s="2" t="s">
        <v>40</v>
      </c>
      <c r="AQ5" s="2" t="s">
        <v>11</v>
      </c>
      <c r="AR5" s="2" t="s">
        <v>64</v>
      </c>
      <c r="AS5" s="2" t="s">
        <v>2</v>
      </c>
      <c r="AT5" s="2" t="s">
        <v>9</v>
      </c>
      <c r="AU5" s="2" t="s">
        <v>14</v>
      </c>
      <c r="AV5" s="23"/>
      <c r="AW5" s="2" t="s">
        <v>18</v>
      </c>
      <c r="AX5" s="2" t="s">
        <v>19</v>
      </c>
      <c r="AY5" s="2" t="s">
        <v>9</v>
      </c>
      <c r="AZ5" s="2" t="s">
        <v>84</v>
      </c>
      <c r="BA5" s="2" t="s">
        <v>93</v>
      </c>
      <c r="BB5" s="2" t="s">
        <v>89</v>
      </c>
      <c r="BC5" s="23"/>
      <c r="BD5" s="23"/>
      <c r="BE5" s="2" t="s">
        <v>8</v>
      </c>
      <c r="BF5" s="2" t="s">
        <v>44</v>
      </c>
      <c r="BG5" s="2" t="s">
        <v>5</v>
      </c>
      <c r="BH5" s="2" t="s">
        <v>6</v>
      </c>
      <c r="BI5" s="2" t="s">
        <v>57</v>
      </c>
      <c r="BJ5" s="2" t="s">
        <v>58</v>
      </c>
      <c r="BK5" s="2" t="s">
        <v>7</v>
      </c>
      <c r="BL5" s="2" t="s">
        <v>60</v>
      </c>
      <c r="BM5" s="2" t="s">
        <v>61</v>
      </c>
      <c r="BN5" s="2" t="s">
        <v>62</v>
      </c>
      <c r="BO5" s="2" t="s">
        <v>2</v>
      </c>
      <c r="BP5" s="2" t="s">
        <v>9</v>
      </c>
      <c r="BQ5" s="24"/>
      <c r="BR5" s="2" t="s">
        <v>39</v>
      </c>
      <c r="BS5" s="2" t="s">
        <v>40</v>
      </c>
      <c r="BT5" s="2" t="s">
        <v>11</v>
      </c>
      <c r="BU5" s="2" t="s">
        <v>64</v>
      </c>
      <c r="BV5" s="2" t="s">
        <v>2</v>
      </c>
      <c r="BW5" s="2" t="s">
        <v>9</v>
      </c>
      <c r="BX5" s="2" t="s">
        <v>14</v>
      </c>
      <c r="BY5" s="2" t="s">
        <v>42</v>
      </c>
      <c r="BZ5" s="23"/>
      <c r="CA5" s="2" t="s">
        <v>8</v>
      </c>
      <c r="CB5" s="2" t="s">
        <v>44</v>
      </c>
      <c r="CC5" s="2" t="s">
        <v>5</v>
      </c>
      <c r="CD5" s="2" t="s">
        <v>6</v>
      </c>
      <c r="CE5" s="2" t="s">
        <v>57</v>
      </c>
      <c r="CF5" s="2" t="s">
        <v>58</v>
      </c>
      <c r="CG5" s="2" t="s">
        <v>7</v>
      </c>
      <c r="CH5" s="2" t="s">
        <v>60</v>
      </c>
      <c r="CI5" s="2" t="s">
        <v>61</v>
      </c>
      <c r="CJ5" s="2" t="s">
        <v>62</v>
      </c>
      <c r="CK5" s="2" t="s">
        <v>2</v>
      </c>
      <c r="CL5" s="2" t="s">
        <v>9</v>
      </c>
      <c r="CM5" s="24"/>
      <c r="CN5" s="2" t="s">
        <v>39</v>
      </c>
      <c r="CO5" s="2" t="s">
        <v>40</v>
      </c>
      <c r="CP5" s="2" t="s">
        <v>11</v>
      </c>
      <c r="CQ5" s="2" t="s">
        <v>64</v>
      </c>
      <c r="CR5" s="2" t="s">
        <v>2</v>
      </c>
      <c r="CS5" s="2" t="s">
        <v>9</v>
      </c>
      <c r="CT5" s="2" t="s">
        <v>14</v>
      </c>
      <c r="CU5" s="23"/>
      <c r="CV5" s="2" t="s">
        <v>18</v>
      </c>
      <c r="CW5" s="2" t="s">
        <v>19</v>
      </c>
      <c r="CX5" s="2" t="s">
        <v>9</v>
      </c>
      <c r="CY5" s="2" t="s">
        <v>84</v>
      </c>
      <c r="CZ5" s="2" t="s">
        <v>93</v>
      </c>
      <c r="DA5" s="2" t="s">
        <v>89</v>
      </c>
      <c r="DB5" s="23"/>
      <c r="DC5" s="23"/>
      <c r="DE5" s="2">
        <v>1</v>
      </c>
      <c r="DF5" s="2">
        <v>2</v>
      </c>
      <c r="DG5" s="2" t="s">
        <v>14</v>
      </c>
      <c r="DH5" s="2" t="s">
        <v>21</v>
      </c>
    </row>
    <row r="6" spans="1:112">
      <c r="A6">
        <v>16</v>
      </c>
      <c r="B6" t="s">
        <v>141</v>
      </c>
      <c r="C6" t="s">
        <v>134</v>
      </c>
      <c r="D6" t="s">
        <v>136</v>
      </c>
      <c r="E6" t="s">
        <v>135</v>
      </c>
      <c r="F6" s="20">
        <v>6.6</v>
      </c>
      <c r="G6" s="20">
        <v>6.5</v>
      </c>
      <c r="H6" s="20">
        <v>6</v>
      </c>
      <c r="I6" s="20">
        <v>5.5</v>
      </c>
      <c r="J6" s="20">
        <v>6</v>
      </c>
      <c r="K6" s="20">
        <v>6</v>
      </c>
      <c r="L6" s="20">
        <v>7.2</v>
      </c>
      <c r="M6" s="20">
        <v>6.4</v>
      </c>
      <c r="N6" s="4">
        <f>SUM(F6:M6)</f>
        <v>50.2</v>
      </c>
      <c r="O6" s="13">
        <f>N6/8</f>
        <v>6.2750000000000004</v>
      </c>
      <c r="P6" s="20">
        <v>6.8</v>
      </c>
      <c r="Q6" s="5">
        <f>(O6*0.75)+(P6*0.25)</f>
        <v>6.4062500000000009</v>
      </c>
      <c r="R6" s="9"/>
      <c r="S6" s="20">
        <v>3.3</v>
      </c>
      <c r="T6" s="20">
        <v>4.3</v>
      </c>
      <c r="U6" s="20">
        <v>5.6</v>
      </c>
      <c r="V6" s="4">
        <f>(T6*0.3)+(U6*0.7)</f>
        <v>5.2099999999999991</v>
      </c>
      <c r="W6" s="20">
        <v>6.5</v>
      </c>
      <c r="X6" s="6">
        <f>(S6*0.25)+(V6*0.5)+(W6*0.25)</f>
        <v>5.0549999999999997</v>
      </c>
      <c r="Y6" s="6">
        <f>(Q6+X6)/2</f>
        <v>5.7306249999999999</v>
      </c>
      <c r="Z6" s="20">
        <v>0</v>
      </c>
      <c r="AA6" s="22"/>
      <c r="AB6" s="20">
        <v>7</v>
      </c>
      <c r="AC6" s="20">
        <v>7</v>
      </c>
      <c r="AD6" s="20">
        <v>6.3</v>
      </c>
      <c r="AE6" s="20">
        <v>6.3</v>
      </c>
      <c r="AF6" s="20">
        <v>5.8</v>
      </c>
      <c r="AG6" s="20">
        <v>6</v>
      </c>
      <c r="AH6" s="20">
        <v>7.8</v>
      </c>
      <c r="AI6" s="20">
        <v>7.5</v>
      </c>
      <c r="AJ6" s="4">
        <f>SUM(AB6:AI6)</f>
        <v>53.699999999999996</v>
      </c>
      <c r="AK6" s="13">
        <f>AJ6/8</f>
        <v>6.7124999999999995</v>
      </c>
      <c r="AL6" s="20">
        <v>5.8</v>
      </c>
      <c r="AM6" s="5">
        <f>(AK6*0.75)+(AL6*0.25)</f>
        <v>6.484375</v>
      </c>
      <c r="AN6" s="9"/>
      <c r="AO6" s="20">
        <v>6</v>
      </c>
      <c r="AP6" s="20">
        <v>4.7</v>
      </c>
      <c r="AQ6" s="20">
        <v>5.7</v>
      </c>
      <c r="AR6" s="4">
        <f>(AP6*0.3)+(AQ6*0.7)</f>
        <v>5.3999999999999995</v>
      </c>
      <c r="AS6" s="20">
        <v>5.5</v>
      </c>
      <c r="AT6" s="6">
        <f>(AO6*0.25)+(AR6*0.5)+(AS6*0.25)</f>
        <v>5.5749999999999993</v>
      </c>
      <c r="AU6" s="6">
        <f>(AM6+AT6)/2</f>
        <v>6.0296874999999996</v>
      </c>
      <c r="AV6" s="22"/>
      <c r="AW6" s="6">
        <f>Y6</f>
        <v>5.7306249999999999</v>
      </c>
      <c r="AX6" s="6">
        <f>AU6</f>
        <v>6.0296874999999996</v>
      </c>
      <c r="AY6" s="6">
        <f>AVERAGE(AW6:AX6)</f>
        <v>5.8801562499999998</v>
      </c>
      <c r="AZ6" s="6">
        <f>Z6</f>
        <v>0</v>
      </c>
      <c r="BA6" s="6">
        <f>AY6-AZ6</f>
        <v>5.8801562499999998</v>
      </c>
      <c r="BB6">
        <v>1</v>
      </c>
      <c r="BC6" s="22"/>
      <c r="BD6" s="22"/>
      <c r="BE6" s="20">
        <v>6.8</v>
      </c>
      <c r="BF6" s="20">
        <v>6.5</v>
      </c>
      <c r="BG6" s="20">
        <v>5.5</v>
      </c>
      <c r="BH6" s="20">
        <v>5.4</v>
      </c>
      <c r="BI6" s="20">
        <v>6.8</v>
      </c>
      <c r="BJ6" s="20">
        <v>6</v>
      </c>
      <c r="BK6" s="20">
        <v>9</v>
      </c>
      <c r="BL6" s="20">
        <v>7</v>
      </c>
      <c r="BM6" s="4">
        <f>SUM(BE6:BL6)</f>
        <v>53</v>
      </c>
      <c r="BN6" s="13">
        <f>BM6/8</f>
        <v>6.625</v>
      </c>
      <c r="BO6" s="20">
        <v>6.8</v>
      </c>
      <c r="BP6" s="5">
        <f>(BN6*0.75)+(BO6*0.25)</f>
        <v>6.6687500000000002</v>
      </c>
      <c r="BQ6" s="9"/>
      <c r="BR6" s="20">
        <v>5.5</v>
      </c>
      <c r="BS6" s="20">
        <v>5.2</v>
      </c>
      <c r="BT6" s="20">
        <v>6.1</v>
      </c>
      <c r="BU6" s="4">
        <f>(BS6*0.3)+(BT6*0.7)</f>
        <v>5.83</v>
      </c>
      <c r="BV6" s="20">
        <v>6.5</v>
      </c>
      <c r="BW6" s="6">
        <f>(BR6*0.25)+(BU6*0.5)+(BV6*0.25)</f>
        <v>5.915</v>
      </c>
      <c r="BX6" s="6">
        <f>(BP6+BW6)/2</f>
        <v>6.2918750000000001</v>
      </c>
      <c r="BY6" s="20">
        <v>0</v>
      </c>
      <c r="BZ6" s="22"/>
      <c r="CA6" s="20">
        <v>6.3</v>
      </c>
      <c r="CB6" s="20">
        <v>6.5</v>
      </c>
      <c r="CC6" s="20">
        <v>6.2</v>
      </c>
      <c r="CD6" s="20">
        <v>6</v>
      </c>
      <c r="CE6" s="20">
        <v>5.3</v>
      </c>
      <c r="CF6" s="20">
        <v>6.3</v>
      </c>
      <c r="CG6" s="20">
        <v>7.5</v>
      </c>
      <c r="CH6" s="20">
        <v>7.2</v>
      </c>
      <c r="CI6" s="4">
        <f>SUM(CA6:CH6)</f>
        <v>51.300000000000004</v>
      </c>
      <c r="CJ6" s="13">
        <f>CI6/8</f>
        <v>6.4125000000000005</v>
      </c>
      <c r="CK6" s="20">
        <v>6.5</v>
      </c>
      <c r="CL6" s="5">
        <f>(CJ6*0.75)+(CK6*0.25)</f>
        <v>6.4343750000000002</v>
      </c>
      <c r="CM6" s="9"/>
      <c r="CN6" s="20">
        <v>5.5</v>
      </c>
      <c r="CO6" s="20">
        <v>6.6</v>
      </c>
      <c r="CP6" s="20">
        <v>6.2</v>
      </c>
      <c r="CQ6" s="4">
        <f>(CO6*0.3)+(CP6*0.7)</f>
        <v>6.3199999999999994</v>
      </c>
      <c r="CR6" s="20">
        <v>6</v>
      </c>
      <c r="CS6" s="6">
        <f>(CN6*0.25)+(CQ6*0.5)+(CR6*0.25)</f>
        <v>6.0350000000000001</v>
      </c>
      <c r="CT6" s="6">
        <f>(CL6+CS6)/2</f>
        <v>6.2346874999999997</v>
      </c>
      <c r="CU6" s="22"/>
      <c r="CV6" s="6">
        <f>BX6</f>
        <v>6.2918750000000001</v>
      </c>
      <c r="CW6" s="6">
        <f>CT6</f>
        <v>6.2346874999999997</v>
      </c>
      <c r="CX6" s="6">
        <f>AVERAGE(CV6:CW6)</f>
        <v>6.2632812500000004</v>
      </c>
      <c r="CY6" s="6">
        <f>BY6</f>
        <v>0</v>
      </c>
      <c r="CZ6" s="6">
        <f>CX6-CY6</f>
        <v>6.2632812500000004</v>
      </c>
      <c r="DB6" s="22"/>
      <c r="DC6" s="22"/>
      <c r="DE6" s="6">
        <f>BA6</f>
        <v>5.8801562499999998</v>
      </c>
      <c r="DF6" s="6">
        <f>CZ6</f>
        <v>6.2632812500000004</v>
      </c>
      <c r="DG6" s="6">
        <f>AVERAGE(DE6:DF6)</f>
        <v>6.0717187500000005</v>
      </c>
      <c r="DH6">
        <v>1</v>
      </c>
    </row>
    <row r="7" spans="1:112">
      <c r="A7">
        <v>18</v>
      </c>
      <c r="B7" t="s">
        <v>110</v>
      </c>
      <c r="C7" t="s">
        <v>104</v>
      </c>
      <c r="D7" t="s">
        <v>105</v>
      </c>
      <c r="E7" t="s">
        <v>111</v>
      </c>
      <c r="F7" s="20">
        <v>6</v>
      </c>
      <c r="G7" s="20">
        <v>6</v>
      </c>
      <c r="H7" s="20">
        <v>6.2</v>
      </c>
      <c r="I7" s="20">
        <v>6</v>
      </c>
      <c r="J7" s="20">
        <v>7</v>
      </c>
      <c r="K7" s="20">
        <v>6.5</v>
      </c>
      <c r="L7" s="20">
        <v>8</v>
      </c>
      <c r="M7" s="20">
        <v>7</v>
      </c>
      <c r="N7" s="4">
        <f>SUM(F7:M7)</f>
        <v>52.7</v>
      </c>
      <c r="O7" s="13">
        <f>N7/8</f>
        <v>6.5875000000000004</v>
      </c>
      <c r="P7" s="20">
        <v>6.2</v>
      </c>
      <c r="Q7" s="5">
        <f>(O7*0.75)+(P7*0.25)</f>
        <v>6.4906250000000005</v>
      </c>
      <c r="R7" s="9"/>
      <c r="S7" s="20">
        <v>6.8</v>
      </c>
      <c r="T7" s="20">
        <v>8.9</v>
      </c>
      <c r="U7" s="20">
        <v>7.5</v>
      </c>
      <c r="V7" s="4">
        <f>(T7*0.3)+(U7*0.7)</f>
        <v>7.92</v>
      </c>
      <c r="W7" s="20">
        <v>6.5</v>
      </c>
      <c r="X7" s="6">
        <f>(S7*0.25)+(V7*0.5)+(W7*0.25)</f>
        <v>7.2850000000000001</v>
      </c>
      <c r="Y7" s="6">
        <f>(Q7+X7)/2</f>
        <v>6.8878125000000008</v>
      </c>
      <c r="Z7" s="20">
        <v>0</v>
      </c>
      <c r="AA7" s="22"/>
      <c r="AB7" s="20">
        <v>6.3</v>
      </c>
      <c r="AC7" s="20">
        <v>7.5</v>
      </c>
      <c r="AD7" s="20">
        <v>6.7</v>
      </c>
      <c r="AE7" s="20">
        <v>6.5</v>
      </c>
      <c r="AF7" s="20">
        <v>7</v>
      </c>
      <c r="AG7" s="20">
        <v>7.5</v>
      </c>
      <c r="AH7" s="20">
        <v>8</v>
      </c>
      <c r="AI7" s="20">
        <v>8</v>
      </c>
      <c r="AJ7" s="4">
        <f>SUM(AB7:AI7)</f>
        <v>57.5</v>
      </c>
      <c r="AK7" s="13">
        <f>AJ7/8</f>
        <v>7.1875</v>
      </c>
      <c r="AL7" s="20">
        <v>7</v>
      </c>
      <c r="AM7" s="5">
        <f>(AK7*0.75)+(AL7*0.25)</f>
        <v>7.140625</v>
      </c>
      <c r="AN7" s="9"/>
      <c r="AO7" s="20">
        <v>7.7</v>
      </c>
      <c r="AP7" s="20">
        <v>8</v>
      </c>
      <c r="AQ7" s="20">
        <v>6.5</v>
      </c>
      <c r="AR7" s="4">
        <f>(AP7*0.3)+(AQ7*0.7)</f>
        <v>6.9499999999999993</v>
      </c>
      <c r="AS7" s="20">
        <v>6.5</v>
      </c>
      <c r="AT7" s="6">
        <f>(AO7*0.25)+(AR7*0.5)+(AS7*0.25)</f>
        <v>7.0249999999999995</v>
      </c>
      <c r="AU7" s="6">
        <f>(AM7+AT7)/2</f>
        <v>7.0828124999999993</v>
      </c>
      <c r="AV7" s="22"/>
      <c r="AW7" s="6">
        <f>Y7</f>
        <v>6.8878125000000008</v>
      </c>
      <c r="AX7" s="6">
        <f>AU7</f>
        <v>7.0828124999999993</v>
      </c>
      <c r="AY7" s="6">
        <f>AVERAGE(AW7:AX7)</f>
        <v>6.9853125</v>
      </c>
      <c r="AZ7" s="6">
        <f>Z7</f>
        <v>0</v>
      </c>
      <c r="BA7" s="6">
        <f>AY7-AZ7</f>
        <v>6.9853125</v>
      </c>
      <c r="BB7">
        <v>1</v>
      </c>
      <c r="BC7" s="22"/>
      <c r="BD7" s="22"/>
      <c r="BE7" s="20">
        <v>6.2</v>
      </c>
      <c r="BF7" s="20">
        <v>5.8</v>
      </c>
      <c r="BG7" s="20">
        <v>6</v>
      </c>
      <c r="BH7" s="20">
        <v>6.2</v>
      </c>
      <c r="BI7" s="20">
        <v>6.2</v>
      </c>
      <c r="BJ7" s="20">
        <v>6.5</v>
      </c>
      <c r="BK7" s="20">
        <v>7</v>
      </c>
      <c r="BL7" s="20">
        <v>7.1</v>
      </c>
      <c r="BM7" s="4">
        <f>SUM(BE7:BL7)</f>
        <v>51</v>
      </c>
      <c r="BN7" s="13">
        <f>BM7/8</f>
        <v>6.375</v>
      </c>
      <c r="BO7" s="20">
        <v>6.5</v>
      </c>
      <c r="BP7" s="5">
        <f>(BN7*0.75)+(BO7*0.25)</f>
        <v>6.40625</v>
      </c>
      <c r="BQ7" s="9"/>
      <c r="BR7" s="20">
        <v>7.4</v>
      </c>
      <c r="BS7" s="20">
        <v>8.9</v>
      </c>
      <c r="BT7" s="20">
        <v>8.1</v>
      </c>
      <c r="BU7" s="4">
        <f>(BS7*0.3)+(BT7*0.7)</f>
        <v>8.34</v>
      </c>
      <c r="BV7" s="20">
        <v>6.4</v>
      </c>
      <c r="BW7" s="6">
        <f>(BR7*0.25)+(BU7*0.5)+(BV7*0.25)</f>
        <v>7.6199999999999992</v>
      </c>
      <c r="BX7" s="6">
        <f>(BP7+BW7)/2</f>
        <v>7.0131249999999996</v>
      </c>
      <c r="BY7" s="20">
        <v>0</v>
      </c>
      <c r="BZ7" s="22"/>
      <c r="CA7" s="20">
        <v>6</v>
      </c>
      <c r="CB7" s="20">
        <v>7</v>
      </c>
      <c r="CC7" s="20">
        <v>6.5</v>
      </c>
      <c r="CD7" s="20">
        <v>6.3</v>
      </c>
      <c r="CE7" s="20">
        <v>5.5</v>
      </c>
      <c r="CF7" s="20">
        <v>6.5</v>
      </c>
      <c r="CG7" s="20">
        <v>7.5</v>
      </c>
      <c r="CH7" s="20">
        <v>7.5</v>
      </c>
      <c r="CI7" s="4">
        <f>SUM(CA7:CH7)</f>
        <v>52.8</v>
      </c>
      <c r="CJ7" s="13">
        <f>CI7/8</f>
        <v>6.6</v>
      </c>
      <c r="CK7" s="20">
        <v>6.7</v>
      </c>
      <c r="CL7" s="5">
        <f>(CJ7*0.75)+(CK7*0.25)</f>
        <v>6.6249999999999991</v>
      </c>
      <c r="CM7" s="9"/>
      <c r="CN7" s="20">
        <v>6.8</v>
      </c>
      <c r="CO7" s="20">
        <v>7</v>
      </c>
      <c r="CP7" s="20">
        <v>7.5</v>
      </c>
      <c r="CQ7" s="4">
        <f>(CO7*0.3)+(CP7*0.7)</f>
        <v>7.35</v>
      </c>
      <c r="CR7" s="20">
        <v>6</v>
      </c>
      <c r="CS7" s="6">
        <f>(CN7*0.25)+(CQ7*0.5)+(CR7*0.25)</f>
        <v>6.875</v>
      </c>
      <c r="CT7" s="6">
        <f>(CL7+CS7)/2</f>
        <v>6.75</v>
      </c>
      <c r="CU7" s="22"/>
      <c r="CV7" s="6">
        <f>BX7</f>
        <v>7.0131249999999996</v>
      </c>
      <c r="CW7" s="6">
        <f>CT7</f>
        <v>6.75</v>
      </c>
      <c r="CX7" s="6">
        <f>AVERAGE(CV7:CW7)</f>
        <v>6.8815624999999994</v>
      </c>
      <c r="CY7" s="6">
        <f>BY7</f>
        <v>0</v>
      </c>
      <c r="CZ7" s="6">
        <f>CX7-CY7</f>
        <v>6.8815624999999994</v>
      </c>
      <c r="DB7" s="22"/>
      <c r="DC7" s="22"/>
      <c r="DE7" s="6">
        <f>BA7</f>
        <v>6.9853125</v>
      </c>
      <c r="DF7" s="6">
        <f>CZ7</f>
        <v>6.8815624999999994</v>
      </c>
      <c r="DG7" s="6">
        <f>AVERAGE(DE7:DF7)</f>
        <v>6.9334375000000001</v>
      </c>
      <c r="DH7">
        <v>1</v>
      </c>
    </row>
    <row r="8" spans="1:112">
      <c r="A8">
        <v>3</v>
      </c>
      <c r="B8" t="s">
        <v>103</v>
      </c>
      <c r="C8" t="s">
        <v>104</v>
      </c>
      <c r="D8" t="s">
        <v>105</v>
      </c>
      <c r="E8" t="s">
        <v>99</v>
      </c>
      <c r="F8" s="20">
        <v>6</v>
      </c>
      <c r="G8" s="20">
        <v>6.3</v>
      </c>
      <c r="H8" s="20">
        <v>6</v>
      </c>
      <c r="I8" s="20">
        <v>6.4</v>
      </c>
      <c r="J8" s="20">
        <v>5</v>
      </c>
      <c r="K8" s="20">
        <v>5.8</v>
      </c>
      <c r="L8" s="20">
        <v>8</v>
      </c>
      <c r="M8" s="20">
        <v>5.9</v>
      </c>
      <c r="N8" s="4">
        <f>SUM(F8:M8)</f>
        <v>49.4</v>
      </c>
      <c r="O8" s="13">
        <f>N8/8</f>
        <v>6.1749999999999998</v>
      </c>
      <c r="P8" s="20">
        <v>6.2</v>
      </c>
      <c r="Q8" s="5">
        <f>(O8*0.75)+(P8*0.25)</f>
        <v>6.1812499999999995</v>
      </c>
      <c r="R8" s="9"/>
      <c r="S8" s="20">
        <v>5.7</v>
      </c>
      <c r="T8" s="20">
        <v>6.1</v>
      </c>
      <c r="U8" s="20">
        <v>6.9</v>
      </c>
      <c r="V8" s="4">
        <f>(T8*0.3)+(U8*0.7)</f>
        <v>6.66</v>
      </c>
      <c r="W8" s="20">
        <v>6.2</v>
      </c>
      <c r="X8" s="6">
        <f>(S8*0.25)+(V8*0.5)+(W8*0.25)</f>
        <v>6.3049999999999997</v>
      </c>
      <c r="Y8" s="6">
        <f>(Q8+X8)/2</f>
        <v>6.2431249999999991</v>
      </c>
      <c r="Z8" s="20">
        <v>0</v>
      </c>
      <c r="AA8" s="22"/>
      <c r="AB8" s="20">
        <v>7</v>
      </c>
      <c r="AC8" s="20">
        <v>8</v>
      </c>
      <c r="AD8" s="20">
        <v>7.5</v>
      </c>
      <c r="AE8" s="20">
        <v>7</v>
      </c>
      <c r="AF8" s="20">
        <v>7.5</v>
      </c>
      <c r="AG8" s="20">
        <v>7.5</v>
      </c>
      <c r="AH8" s="20">
        <v>9</v>
      </c>
      <c r="AI8" s="20">
        <v>6.5</v>
      </c>
      <c r="AJ8" s="4">
        <f>SUM(AB8:AI8)</f>
        <v>60</v>
      </c>
      <c r="AK8" s="13">
        <f>AJ8/8</f>
        <v>7.5</v>
      </c>
      <c r="AL8" s="20">
        <v>7.2</v>
      </c>
      <c r="AM8" s="5">
        <f>(AK8*0.75)+(AL8*0.25)</f>
        <v>7.4249999999999998</v>
      </c>
      <c r="AN8" s="9"/>
      <c r="AO8" s="20">
        <v>8</v>
      </c>
      <c r="AP8" s="20">
        <v>6.1</v>
      </c>
      <c r="AQ8" s="20">
        <v>7.8</v>
      </c>
      <c r="AR8" s="4">
        <f>(AP8*0.3)+(AQ8*0.7)</f>
        <v>7.29</v>
      </c>
      <c r="AS8" s="20">
        <v>6.5</v>
      </c>
      <c r="AT8" s="6">
        <f>(AO8*0.25)+(AR8*0.5)+(AS8*0.25)</f>
        <v>7.27</v>
      </c>
      <c r="AU8" s="6">
        <f>(AM8+AT8)/2</f>
        <v>7.3475000000000001</v>
      </c>
      <c r="AV8" s="22"/>
      <c r="AW8" s="6">
        <f>Y8</f>
        <v>6.2431249999999991</v>
      </c>
      <c r="AX8" s="6">
        <f>AU8</f>
        <v>7.3475000000000001</v>
      </c>
      <c r="AY8" s="6">
        <f>AVERAGE(AW8:AX8)</f>
        <v>6.7953124999999996</v>
      </c>
      <c r="AZ8" s="6">
        <f>Z8</f>
        <v>0</v>
      </c>
      <c r="BA8" s="6">
        <f>AY8-AZ8</f>
        <v>6.7953124999999996</v>
      </c>
      <c r="BB8">
        <v>2</v>
      </c>
      <c r="BC8" s="22"/>
      <c r="BD8" s="22"/>
      <c r="BE8" s="20">
        <v>6.5</v>
      </c>
      <c r="BF8" s="20">
        <v>6.2</v>
      </c>
      <c r="BG8" s="20">
        <v>6.4</v>
      </c>
      <c r="BH8" s="20">
        <v>6.4</v>
      </c>
      <c r="BI8" s="20">
        <v>6.4</v>
      </c>
      <c r="BJ8" s="20">
        <v>6.4</v>
      </c>
      <c r="BK8" s="20">
        <v>8.8000000000000007</v>
      </c>
      <c r="BL8" s="20">
        <v>6</v>
      </c>
      <c r="BM8" s="4">
        <f>SUM(BE8:BL8)</f>
        <v>53.099999999999994</v>
      </c>
      <c r="BN8" s="13">
        <f>BM8/8</f>
        <v>6.6374999999999993</v>
      </c>
      <c r="BO8" s="20">
        <v>6.5</v>
      </c>
      <c r="BP8" s="5">
        <f>(BN8*0.75)+(BO8*0.25)</f>
        <v>6.6031249999999995</v>
      </c>
      <c r="BQ8" s="9"/>
      <c r="BR8" s="20">
        <v>7.2</v>
      </c>
      <c r="BS8" s="20">
        <v>7.5</v>
      </c>
      <c r="BT8" s="20">
        <v>8</v>
      </c>
      <c r="BU8" s="4">
        <f>(BS8*0.3)+(BT8*0.7)</f>
        <v>7.85</v>
      </c>
      <c r="BV8" s="20">
        <v>6.5</v>
      </c>
      <c r="BW8" s="6">
        <f>(BR8*0.25)+(BU8*0.5)+(BV8*0.25)</f>
        <v>7.35</v>
      </c>
      <c r="BX8" s="6">
        <f>(BP8+BW8)/2</f>
        <v>6.9765625</v>
      </c>
      <c r="BY8" s="20">
        <v>0</v>
      </c>
      <c r="BZ8" s="22"/>
      <c r="CA8" s="20">
        <v>6.2</v>
      </c>
      <c r="CB8" s="20">
        <v>6.5</v>
      </c>
      <c r="CC8" s="20">
        <v>6.8</v>
      </c>
      <c r="CD8" s="20">
        <v>6.5</v>
      </c>
      <c r="CE8" s="20">
        <v>6.2</v>
      </c>
      <c r="CF8" s="20">
        <v>6.5</v>
      </c>
      <c r="CG8" s="20">
        <v>8</v>
      </c>
      <c r="CH8" s="20">
        <v>6.5</v>
      </c>
      <c r="CI8" s="4">
        <f>SUM(CA8:CH8)</f>
        <v>53.2</v>
      </c>
      <c r="CJ8" s="13">
        <f>CI8/8</f>
        <v>6.65</v>
      </c>
      <c r="CK8" s="20">
        <v>6.7</v>
      </c>
      <c r="CL8" s="5">
        <f>(CJ8*0.75)+(CK8*0.25)</f>
        <v>6.6625000000000005</v>
      </c>
      <c r="CM8" s="9"/>
      <c r="CN8" s="20">
        <v>6.4</v>
      </c>
      <c r="CO8" s="20">
        <v>6.1</v>
      </c>
      <c r="CP8" s="20">
        <v>7.9</v>
      </c>
      <c r="CQ8" s="4">
        <f>(CO8*0.3)+(CP8*0.7)</f>
        <v>7.36</v>
      </c>
      <c r="CR8" s="20">
        <v>6.5</v>
      </c>
      <c r="CS8" s="6">
        <f>(CN8*0.25)+(CQ8*0.5)+(CR8*0.25)</f>
        <v>6.9050000000000002</v>
      </c>
      <c r="CT8" s="6">
        <f>(CL8+CS8)/2</f>
        <v>6.7837500000000004</v>
      </c>
      <c r="CU8" s="22"/>
      <c r="CV8" s="6">
        <f>BX8</f>
        <v>6.9765625</v>
      </c>
      <c r="CW8" s="6">
        <f>CT8</f>
        <v>6.7837500000000004</v>
      </c>
      <c r="CX8" s="6">
        <f>AVERAGE(CV8:CW8)</f>
        <v>6.8801562500000006</v>
      </c>
      <c r="CY8" s="6">
        <f>BY8</f>
        <v>0</v>
      </c>
      <c r="CZ8" s="6">
        <f>CX8-CY8</f>
        <v>6.8801562500000006</v>
      </c>
      <c r="DB8" s="22"/>
      <c r="DC8" s="22"/>
      <c r="DE8" s="6">
        <f>BA8</f>
        <v>6.7953124999999996</v>
      </c>
      <c r="DF8" s="6">
        <f>CZ8</f>
        <v>6.8801562500000006</v>
      </c>
      <c r="DG8" s="6">
        <f>AVERAGE(DE8:DF8)</f>
        <v>6.8377343750000001</v>
      </c>
      <c r="DH8">
        <v>2</v>
      </c>
    </row>
    <row r="9" spans="1:112">
      <c r="A9">
        <v>4</v>
      </c>
      <c r="B9" t="s">
        <v>106</v>
      </c>
      <c r="C9" t="s">
        <v>104</v>
      </c>
      <c r="D9" t="s">
        <v>105</v>
      </c>
      <c r="E9" t="s">
        <v>99</v>
      </c>
      <c r="F9" s="20">
        <v>5.9</v>
      </c>
      <c r="G9" s="20">
        <v>6</v>
      </c>
      <c r="H9" s="20">
        <v>5.8</v>
      </c>
      <c r="I9" s="20">
        <v>6.2</v>
      </c>
      <c r="J9" s="20">
        <v>6</v>
      </c>
      <c r="K9" s="20">
        <v>6</v>
      </c>
      <c r="L9" s="20">
        <v>7</v>
      </c>
      <c r="M9" s="20">
        <v>6.5</v>
      </c>
      <c r="N9" s="4">
        <f>SUM(F9:M9)</f>
        <v>49.4</v>
      </c>
      <c r="O9" s="13">
        <f>N9/8</f>
        <v>6.1749999999999998</v>
      </c>
      <c r="P9" s="20">
        <v>6.2</v>
      </c>
      <c r="Q9" s="5">
        <f>(O9*0.75)+(P9*0.25)</f>
        <v>6.1812499999999995</v>
      </c>
      <c r="R9" s="9"/>
      <c r="S9" s="20">
        <v>5.5</v>
      </c>
      <c r="T9" s="20">
        <v>5.6</v>
      </c>
      <c r="U9" s="20">
        <v>7</v>
      </c>
      <c r="V9" s="4">
        <f>(T9*0.3)+(U9*0.7)</f>
        <v>6.5799999999999992</v>
      </c>
      <c r="W9" s="20">
        <v>6.5</v>
      </c>
      <c r="X9" s="6">
        <f>(S9*0.25)+(V9*0.5)+(W9*0.25)</f>
        <v>6.2899999999999991</v>
      </c>
      <c r="Y9" s="6">
        <f>(Q9+X9)/2</f>
        <v>6.2356249999999989</v>
      </c>
      <c r="Z9" s="20">
        <v>0</v>
      </c>
      <c r="AA9" s="22"/>
      <c r="AB9" s="20">
        <v>6</v>
      </c>
      <c r="AC9" s="20">
        <v>7.5</v>
      </c>
      <c r="AD9" s="20">
        <v>7.5</v>
      </c>
      <c r="AE9" s="20">
        <v>7</v>
      </c>
      <c r="AF9" s="20">
        <v>7</v>
      </c>
      <c r="AG9" s="20">
        <v>7.5</v>
      </c>
      <c r="AH9" s="20">
        <v>8.6999999999999993</v>
      </c>
      <c r="AI9" s="20">
        <v>7.8</v>
      </c>
      <c r="AJ9" s="4">
        <f>SUM(AB9:AI9)</f>
        <v>59</v>
      </c>
      <c r="AK9" s="13">
        <f>AJ9/8</f>
        <v>7.375</v>
      </c>
      <c r="AL9" s="20">
        <v>7.2</v>
      </c>
      <c r="AM9" s="5">
        <f>(AK9*0.75)+(AL9*0.25)</f>
        <v>7.3312499999999998</v>
      </c>
      <c r="AN9" s="9"/>
      <c r="AO9" s="20">
        <v>7.4</v>
      </c>
      <c r="AP9" s="20">
        <v>6.5</v>
      </c>
      <c r="AQ9" s="20">
        <v>7.7</v>
      </c>
      <c r="AR9" s="4">
        <f>(AP9*0.3)+(AQ9*0.7)</f>
        <v>7.34</v>
      </c>
      <c r="AS9" s="20">
        <v>6.7</v>
      </c>
      <c r="AT9" s="6">
        <f>(AO9*0.25)+(AR9*0.5)+(AS9*0.25)</f>
        <v>7.1949999999999994</v>
      </c>
      <c r="AU9" s="6">
        <f>(AM9+AT9)/2</f>
        <v>7.2631249999999996</v>
      </c>
      <c r="AV9" s="22"/>
      <c r="AW9" s="6">
        <f>Y9</f>
        <v>6.2356249999999989</v>
      </c>
      <c r="AX9" s="6">
        <f>AU9</f>
        <v>7.2631249999999996</v>
      </c>
      <c r="AY9" s="6">
        <f>AVERAGE(AW9:AX9)</f>
        <v>6.7493749999999988</v>
      </c>
      <c r="AZ9" s="6">
        <f>Z9</f>
        <v>0</v>
      </c>
      <c r="BA9" s="6">
        <f>AY9-AZ9</f>
        <v>6.7493749999999988</v>
      </c>
      <c r="BB9">
        <v>3</v>
      </c>
      <c r="BC9" s="22"/>
      <c r="BD9" s="22"/>
      <c r="BE9" s="20">
        <v>6</v>
      </c>
      <c r="BF9" s="20">
        <v>6</v>
      </c>
      <c r="BG9" s="20">
        <v>6</v>
      </c>
      <c r="BH9" s="20">
        <v>6.4</v>
      </c>
      <c r="BI9" s="20">
        <v>6.5</v>
      </c>
      <c r="BJ9" s="20">
        <v>6.5</v>
      </c>
      <c r="BK9" s="20">
        <v>7.5</v>
      </c>
      <c r="BL9" s="20">
        <v>7</v>
      </c>
      <c r="BM9" s="4">
        <f>SUM(BE9:BL9)</f>
        <v>51.9</v>
      </c>
      <c r="BN9" s="13">
        <f>BM9/8</f>
        <v>6.4874999999999998</v>
      </c>
      <c r="BO9" s="20">
        <v>6.5</v>
      </c>
      <c r="BP9" s="5">
        <f>(BN9*0.75)+(BO9*0.25)</f>
        <v>6.4906249999999996</v>
      </c>
      <c r="BQ9" s="9"/>
      <c r="BR9" s="20">
        <v>6</v>
      </c>
      <c r="BS9" s="20">
        <v>5.6</v>
      </c>
      <c r="BT9" s="20">
        <v>7.5</v>
      </c>
      <c r="BU9" s="4">
        <f>(BS9*0.3)+(BT9*0.7)</f>
        <v>6.93</v>
      </c>
      <c r="BV9" s="20">
        <v>6.5</v>
      </c>
      <c r="BW9" s="6">
        <f>(BR9*0.25)+(BU9*0.5)+(BV9*0.25)</f>
        <v>6.59</v>
      </c>
      <c r="BX9" s="6">
        <f>(BP9+BW9)/2</f>
        <v>6.5403124999999998</v>
      </c>
      <c r="BY9" s="20">
        <v>0</v>
      </c>
      <c r="BZ9" s="22"/>
      <c r="CA9" s="20">
        <v>6</v>
      </c>
      <c r="CB9" s="20">
        <v>7</v>
      </c>
      <c r="CC9" s="20">
        <v>6.2</v>
      </c>
      <c r="CD9" s="20">
        <v>6.2</v>
      </c>
      <c r="CE9" s="20">
        <v>5.7</v>
      </c>
      <c r="CF9" s="20">
        <v>6.3</v>
      </c>
      <c r="CG9" s="20">
        <v>7</v>
      </c>
      <c r="CH9" s="20">
        <v>7</v>
      </c>
      <c r="CI9" s="4">
        <f>SUM(CA9:CH9)</f>
        <v>51.4</v>
      </c>
      <c r="CJ9" s="13">
        <f>CI9/8</f>
        <v>6.4249999999999998</v>
      </c>
      <c r="CK9" s="20">
        <v>6.5</v>
      </c>
      <c r="CL9" s="5">
        <f>(CJ9*0.75)+(CK9*0.25)</f>
        <v>6.4437499999999996</v>
      </c>
      <c r="CM9" s="9"/>
      <c r="CN9" s="20">
        <v>6</v>
      </c>
      <c r="CO9" s="20">
        <v>5.6</v>
      </c>
      <c r="CP9" s="20">
        <v>6.9</v>
      </c>
      <c r="CQ9" s="4">
        <f>(CO9*0.3)+(CP9*0.7)</f>
        <v>6.51</v>
      </c>
      <c r="CR9" s="20">
        <v>6.5</v>
      </c>
      <c r="CS9" s="6">
        <f>(CN9*0.25)+(CQ9*0.5)+(CR9*0.25)</f>
        <v>6.38</v>
      </c>
      <c r="CT9" s="6">
        <f>(CL9+CS9)/2</f>
        <v>6.4118750000000002</v>
      </c>
      <c r="CU9" s="22"/>
      <c r="CV9" s="6">
        <f>BX9</f>
        <v>6.5403124999999998</v>
      </c>
      <c r="CW9" s="6">
        <f>CT9</f>
        <v>6.4118750000000002</v>
      </c>
      <c r="CX9" s="6">
        <f>AVERAGE(CV9:CW9)</f>
        <v>6.4760937500000004</v>
      </c>
      <c r="CY9" s="6">
        <f>BY9</f>
        <v>0</v>
      </c>
      <c r="CZ9" s="6">
        <f>CX9-CY9</f>
        <v>6.4760937500000004</v>
      </c>
      <c r="DB9" s="22"/>
      <c r="DC9" s="22"/>
      <c r="DE9" s="6">
        <f>BA9</f>
        <v>6.7493749999999988</v>
      </c>
      <c r="DF9" s="6">
        <f>CZ9</f>
        <v>6.4760937500000004</v>
      </c>
      <c r="DG9" s="6">
        <f>AVERAGE(DE9:DF9)</f>
        <v>6.6127343749999996</v>
      </c>
      <c r="DH9">
        <v>3</v>
      </c>
    </row>
    <row r="10" spans="1:112">
      <c r="A10">
        <v>30</v>
      </c>
      <c r="B10" t="s">
        <v>107</v>
      </c>
      <c r="C10" t="s">
        <v>140</v>
      </c>
      <c r="D10" t="s">
        <v>108</v>
      </c>
      <c r="E10" t="s">
        <v>109</v>
      </c>
      <c r="F10" s="20">
        <v>6.2</v>
      </c>
      <c r="G10" s="20">
        <v>6</v>
      </c>
      <c r="H10" s="20">
        <v>6.4</v>
      </c>
      <c r="I10" s="20">
        <v>6.2</v>
      </c>
      <c r="J10" s="20">
        <v>6.8</v>
      </c>
      <c r="K10" s="20">
        <v>6.5</v>
      </c>
      <c r="L10" s="20">
        <v>6.5</v>
      </c>
      <c r="M10" s="20">
        <v>7</v>
      </c>
      <c r="N10" s="4">
        <f>SUM(F10:M10)</f>
        <v>51.6</v>
      </c>
      <c r="O10" s="13">
        <f>N10/8</f>
        <v>6.45</v>
      </c>
      <c r="P10" s="20">
        <v>6.5</v>
      </c>
      <c r="Q10" s="5">
        <f>(O10*0.75)+(P10*0.25)</f>
        <v>6.4625000000000004</v>
      </c>
      <c r="R10" s="9"/>
      <c r="S10" s="20">
        <v>6.4</v>
      </c>
      <c r="T10" s="20">
        <v>8</v>
      </c>
      <c r="U10" s="20">
        <v>7.1</v>
      </c>
      <c r="V10" s="4">
        <f>(T10*0.3)+(U10*0.7)</f>
        <v>7.3699999999999992</v>
      </c>
      <c r="W10" s="20">
        <v>6.7</v>
      </c>
      <c r="X10" s="6">
        <f>(S10*0.25)+(V10*0.5)+(W10*0.25)</f>
        <v>6.96</v>
      </c>
      <c r="Y10" s="6">
        <f>(Q10+X10)/2</f>
        <v>6.7112499999999997</v>
      </c>
      <c r="Z10" s="20">
        <v>0</v>
      </c>
      <c r="AA10" s="22"/>
      <c r="AB10" s="20">
        <v>7</v>
      </c>
      <c r="AC10" s="20">
        <v>7</v>
      </c>
      <c r="AD10" s="20">
        <v>6.5</v>
      </c>
      <c r="AE10" s="20">
        <v>6.3</v>
      </c>
      <c r="AF10" s="20">
        <v>6.3</v>
      </c>
      <c r="AG10" s="20">
        <v>7</v>
      </c>
      <c r="AH10" s="20">
        <v>7.5</v>
      </c>
      <c r="AI10" s="20">
        <v>7.5</v>
      </c>
      <c r="AJ10" s="4">
        <f>SUM(AB10:AI10)</f>
        <v>55.1</v>
      </c>
      <c r="AK10" s="13">
        <f>AJ10/8</f>
        <v>6.8875000000000002</v>
      </c>
      <c r="AL10" s="20">
        <v>6</v>
      </c>
      <c r="AM10" s="5">
        <f>(AK10*0.75)+(AL10*0.25)</f>
        <v>6.6656250000000004</v>
      </c>
      <c r="AN10" s="9"/>
      <c r="AO10" s="20">
        <v>7.3</v>
      </c>
      <c r="AP10" s="20">
        <v>7.5</v>
      </c>
      <c r="AQ10" s="20">
        <v>6.5</v>
      </c>
      <c r="AR10" s="4">
        <f>(AP10*0.3)+(AQ10*0.7)</f>
        <v>6.8</v>
      </c>
      <c r="AS10" s="20">
        <v>6</v>
      </c>
      <c r="AT10" s="6">
        <f>(AO10*0.25)+(AR10*0.5)+(AS10*0.25)</f>
        <v>6.7249999999999996</v>
      </c>
      <c r="AU10" s="6">
        <f>(AM10+AT10)/2</f>
        <v>6.6953125</v>
      </c>
      <c r="AV10" s="22"/>
      <c r="AW10" s="6">
        <f>Y10</f>
        <v>6.7112499999999997</v>
      </c>
      <c r="AX10" s="6">
        <f>AU10</f>
        <v>6.6953125</v>
      </c>
      <c r="AY10" s="6">
        <f>AVERAGE(AW10:AX10)</f>
        <v>6.7032812499999999</v>
      </c>
      <c r="AZ10" s="6">
        <f>Z10</f>
        <v>0</v>
      </c>
      <c r="BA10" s="6">
        <f>AY10-AZ10</f>
        <v>6.7032812499999999</v>
      </c>
      <c r="BB10">
        <v>4</v>
      </c>
      <c r="BC10" s="22"/>
      <c r="BD10" s="22"/>
      <c r="BE10" s="20">
        <v>5.4</v>
      </c>
      <c r="BF10" s="20">
        <v>6</v>
      </c>
      <c r="BG10" s="20">
        <v>6</v>
      </c>
      <c r="BH10" s="20">
        <v>6.2</v>
      </c>
      <c r="BI10" s="20">
        <v>6.8</v>
      </c>
      <c r="BJ10" s="20">
        <v>6.8</v>
      </c>
      <c r="BK10" s="20">
        <v>5.8</v>
      </c>
      <c r="BL10" s="20">
        <v>6.2</v>
      </c>
      <c r="BM10" s="4">
        <f>SUM(BE10:BL10)</f>
        <v>49.199999999999996</v>
      </c>
      <c r="BN10" s="13">
        <f>BM10/8</f>
        <v>6.1499999999999995</v>
      </c>
      <c r="BO10" s="20">
        <v>6</v>
      </c>
      <c r="BP10" s="5">
        <f>(BN10*0.75)+(BO10*0.25)</f>
        <v>6.1124999999999998</v>
      </c>
      <c r="BQ10" s="9"/>
      <c r="BR10" s="20">
        <v>6.4</v>
      </c>
      <c r="BS10" s="20">
        <v>8.5</v>
      </c>
      <c r="BT10" s="20">
        <v>7.4</v>
      </c>
      <c r="BU10" s="4">
        <f>(BS10*0.3)+(BT10*0.7)</f>
        <v>7.7299999999999995</v>
      </c>
      <c r="BV10" s="20">
        <v>5.5</v>
      </c>
      <c r="BW10" s="6">
        <f>(BR10*0.25)+(BU10*0.5)+(BV10*0.25)</f>
        <v>6.84</v>
      </c>
      <c r="BX10" s="6">
        <f>(BP10+BW10)/2</f>
        <v>6.4762500000000003</v>
      </c>
      <c r="BY10" s="20">
        <v>0</v>
      </c>
      <c r="BZ10" s="22"/>
      <c r="CA10" s="20">
        <v>6.3</v>
      </c>
      <c r="CB10" s="20">
        <v>6.5</v>
      </c>
      <c r="CC10" s="20">
        <v>6</v>
      </c>
      <c r="CD10" s="20">
        <v>6.3</v>
      </c>
      <c r="CE10" s="20">
        <v>6.5</v>
      </c>
      <c r="CF10" s="20">
        <v>6.5</v>
      </c>
      <c r="CG10" s="20">
        <v>6.2</v>
      </c>
      <c r="CH10" s="20">
        <v>5.2</v>
      </c>
      <c r="CI10" s="4">
        <f>SUM(CA10:CH10)</f>
        <v>49.500000000000007</v>
      </c>
      <c r="CJ10" s="13">
        <f>CI10/8</f>
        <v>6.1875000000000009</v>
      </c>
      <c r="CK10" s="20">
        <v>6</v>
      </c>
      <c r="CL10" s="5">
        <f>(CJ10*0.75)+(CK10*0.25)</f>
        <v>6.1406250000000009</v>
      </c>
      <c r="CM10" s="9"/>
      <c r="CN10" s="20">
        <v>6.4</v>
      </c>
      <c r="CO10" s="20">
        <v>7.5</v>
      </c>
      <c r="CP10" s="20">
        <v>5.3</v>
      </c>
      <c r="CQ10" s="4">
        <f>(CO10*0.3)+(CP10*0.7)</f>
        <v>5.9599999999999991</v>
      </c>
      <c r="CR10" s="20">
        <v>5.3</v>
      </c>
      <c r="CS10" s="6">
        <f>(CN10*0.25)+(CQ10*0.5)+(CR10*0.25)</f>
        <v>5.9050000000000002</v>
      </c>
      <c r="CT10" s="6">
        <f>(CL10+CS10)/2</f>
        <v>6.0228125000000006</v>
      </c>
      <c r="CU10" s="22"/>
      <c r="CV10" s="6">
        <f>BX10</f>
        <v>6.4762500000000003</v>
      </c>
      <c r="CW10" s="6">
        <f>CT10</f>
        <v>6.0228125000000006</v>
      </c>
      <c r="CX10" s="6">
        <f>AVERAGE(CV10:CW10)</f>
        <v>6.2495312500000004</v>
      </c>
      <c r="CY10" s="6">
        <f>BY10</f>
        <v>0</v>
      </c>
      <c r="CZ10" s="6">
        <f>CX10-CY10</f>
        <v>6.2495312500000004</v>
      </c>
      <c r="DB10" s="22"/>
      <c r="DC10" s="22"/>
      <c r="DE10" s="6">
        <f>BA10</f>
        <v>6.7032812499999999</v>
      </c>
      <c r="DF10" s="6">
        <f>CZ10</f>
        <v>6.2495312500000004</v>
      </c>
      <c r="DG10" s="6">
        <f>AVERAGE(DE10:DF10)</f>
        <v>6.4764062500000001</v>
      </c>
      <c r="DH10">
        <v>4</v>
      </c>
    </row>
    <row r="11" spans="1:112">
      <c r="A11">
        <v>26</v>
      </c>
      <c r="B11" t="s">
        <v>137</v>
      </c>
      <c r="C11" t="s">
        <v>138</v>
      </c>
      <c r="D11" t="s">
        <v>139</v>
      </c>
      <c r="E11" t="s">
        <v>115</v>
      </c>
      <c r="F11" s="20">
        <v>5</v>
      </c>
      <c r="G11" s="20">
        <v>5.2</v>
      </c>
      <c r="H11" s="20">
        <v>3.5</v>
      </c>
      <c r="I11" s="20">
        <v>0</v>
      </c>
      <c r="J11" s="20">
        <v>6</v>
      </c>
      <c r="K11" s="20">
        <v>4.5</v>
      </c>
      <c r="L11" s="20">
        <v>5</v>
      </c>
      <c r="M11" s="20">
        <v>5.8</v>
      </c>
      <c r="N11" s="4">
        <f>SUM(F11:M11)</f>
        <v>35</v>
      </c>
      <c r="O11" s="13">
        <f>N11/8</f>
        <v>4.375</v>
      </c>
      <c r="P11" s="20">
        <v>6.5</v>
      </c>
      <c r="Q11" s="5">
        <f>(O11*0.75)+(P11*0.25)</f>
        <v>4.90625</v>
      </c>
      <c r="R11" s="9"/>
      <c r="S11" s="20">
        <v>4.5</v>
      </c>
      <c r="T11" s="20">
        <v>4.3</v>
      </c>
      <c r="U11" s="20">
        <v>5.9</v>
      </c>
      <c r="V11" s="4">
        <f>(T11*0.3)+(U11*0.7)</f>
        <v>5.42</v>
      </c>
      <c r="W11" s="20">
        <v>6.7</v>
      </c>
      <c r="X11" s="6">
        <f>(S11*0.25)+(V11*0.5)+(W11*0.25)</f>
        <v>5.51</v>
      </c>
      <c r="Y11" s="6">
        <f>(Q11+X11)/2</f>
        <v>5.2081249999999999</v>
      </c>
      <c r="Z11" s="20">
        <v>0</v>
      </c>
      <c r="AA11" s="22"/>
      <c r="AB11" s="20">
        <v>5.7</v>
      </c>
      <c r="AC11" s="20">
        <v>6.3</v>
      </c>
      <c r="AD11" s="20">
        <v>4.3</v>
      </c>
      <c r="AE11" s="20"/>
      <c r="AF11" s="20">
        <v>5.6</v>
      </c>
      <c r="AG11" s="20">
        <v>5.6</v>
      </c>
      <c r="AH11" s="20">
        <v>5.5</v>
      </c>
      <c r="AI11" s="20">
        <v>7</v>
      </c>
      <c r="AJ11" s="4">
        <f>SUM(AB11:AI11)</f>
        <v>40</v>
      </c>
      <c r="AK11" s="13">
        <f>AJ11/8</f>
        <v>5</v>
      </c>
      <c r="AL11" s="20">
        <v>6.5</v>
      </c>
      <c r="AM11" s="5">
        <f>(AK11*0.75)+(AL11*0.25)</f>
        <v>5.375</v>
      </c>
      <c r="AN11" s="9"/>
      <c r="AO11" s="20">
        <v>5.4</v>
      </c>
      <c r="AP11" s="20">
        <v>3.3</v>
      </c>
      <c r="AQ11" s="20">
        <v>6</v>
      </c>
      <c r="AR11" s="4">
        <f>(AP11*0.3)+(AQ11*0.7)</f>
        <v>5.1899999999999995</v>
      </c>
      <c r="AS11" s="20">
        <v>6.3</v>
      </c>
      <c r="AT11" s="6">
        <f>(AO11*0.25)+(AR11*0.5)+(AS11*0.25)</f>
        <v>5.52</v>
      </c>
      <c r="AU11" s="6">
        <f>(AM11+AT11)/2</f>
        <v>5.4474999999999998</v>
      </c>
      <c r="AV11" s="22"/>
      <c r="AW11" s="6">
        <f>Y11</f>
        <v>5.2081249999999999</v>
      </c>
      <c r="AX11" s="6">
        <f>AU11</f>
        <v>5.4474999999999998</v>
      </c>
      <c r="AY11" s="6">
        <f>AVERAGE(AW11:AX11)</f>
        <v>5.3278125000000003</v>
      </c>
      <c r="AZ11" s="6">
        <f>Z11</f>
        <v>0</v>
      </c>
      <c r="BA11" s="6">
        <f>AY11-AZ11</f>
        <v>5.3278125000000003</v>
      </c>
      <c r="BB11">
        <v>5</v>
      </c>
      <c r="BC11" s="22"/>
      <c r="BD11" s="22"/>
      <c r="BE11" s="20">
        <v>4.8</v>
      </c>
      <c r="BF11" s="20">
        <v>5.5</v>
      </c>
      <c r="BG11" s="20">
        <v>4</v>
      </c>
      <c r="BH11" s="20">
        <v>5.2</v>
      </c>
      <c r="BI11" s="20">
        <v>7</v>
      </c>
      <c r="BJ11" s="20">
        <v>4</v>
      </c>
      <c r="BK11" s="20">
        <v>3.5</v>
      </c>
      <c r="BL11" s="20">
        <v>6.5</v>
      </c>
      <c r="BM11" s="4">
        <f>SUM(BE11:BL11)</f>
        <v>40.5</v>
      </c>
      <c r="BN11" s="13">
        <f>BM11/8</f>
        <v>5.0625</v>
      </c>
      <c r="BO11" s="20">
        <v>6.6</v>
      </c>
      <c r="BP11" s="5">
        <f>(BN11*0.75)+(BO11*0.25)</f>
        <v>5.4468750000000004</v>
      </c>
      <c r="BQ11" s="9"/>
      <c r="BR11" s="20">
        <v>4.8</v>
      </c>
      <c r="BS11" s="20">
        <v>4</v>
      </c>
      <c r="BT11" s="20">
        <v>5.5</v>
      </c>
      <c r="BU11" s="4">
        <f>(BS11*0.3)+(BT11*0.7)</f>
        <v>5.05</v>
      </c>
      <c r="BV11" s="20">
        <v>6.5</v>
      </c>
      <c r="BW11" s="6">
        <f>(BR11*0.25)+(BU11*0.5)+(BV11*0.25)</f>
        <v>5.35</v>
      </c>
      <c r="BX11" s="6">
        <f>(BP11+BW11)/2</f>
        <v>5.3984375</v>
      </c>
      <c r="BY11" s="20">
        <v>0</v>
      </c>
      <c r="BZ11" s="22"/>
      <c r="CA11" s="20">
        <v>5.3</v>
      </c>
      <c r="CB11" s="20">
        <v>6.2</v>
      </c>
      <c r="CC11" s="20">
        <v>2.5</v>
      </c>
      <c r="CD11" s="20">
        <v>5</v>
      </c>
      <c r="CE11" s="20">
        <v>5.5</v>
      </c>
      <c r="CF11" s="20">
        <v>5</v>
      </c>
      <c r="CG11" s="20">
        <v>1</v>
      </c>
      <c r="CH11" s="20">
        <v>5.3</v>
      </c>
      <c r="CI11" s="4">
        <f>SUM(CA11:CH11)</f>
        <v>35.799999999999997</v>
      </c>
      <c r="CJ11" s="13">
        <f>CI11/8</f>
        <v>4.4749999999999996</v>
      </c>
      <c r="CK11" s="20">
        <v>6.5</v>
      </c>
      <c r="CL11" s="5">
        <f>(CJ11*0.75)+(CK11*0.25)</f>
        <v>4.9812499999999993</v>
      </c>
      <c r="CM11" s="9"/>
      <c r="CN11" s="20">
        <v>5.3</v>
      </c>
      <c r="CO11" s="20">
        <v>3.8</v>
      </c>
      <c r="CP11" s="20">
        <v>6.4</v>
      </c>
      <c r="CQ11" s="4">
        <f>(CO11*0.3)+(CP11*0.7)</f>
        <v>5.6199999999999992</v>
      </c>
      <c r="CR11" s="20">
        <v>6</v>
      </c>
      <c r="CS11" s="6">
        <f>(CN11*0.25)+(CQ11*0.5)+(CR11*0.25)</f>
        <v>5.6349999999999998</v>
      </c>
      <c r="CT11" s="6">
        <f>(CL11+CS11)/2</f>
        <v>5.3081249999999995</v>
      </c>
      <c r="CU11" s="22"/>
      <c r="CV11" s="6">
        <f>BX11</f>
        <v>5.3984375</v>
      </c>
      <c r="CW11" s="6">
        <f>CT11</f>
        <v>5.3081249999999995</v>
      </c>
      <c r="CX11" s="6">
        <f>AVERAGE(CV11:CW11)</f>
        <v>5.3532812500000002</v>
      </c>
      <c r="CY11" s="6">
        <f>BY11</f>
        <v>0</v>
      </c>
      <c r="CZ11" s="6">
        <f>CX11-CY11</f>
        <v>5.3532812500000002</v>
      </c>
      <c r="DB11" s="22"/>
      <c r="DC11" s="22"/>
      <c r="DE11" s="6">
        <f>BA11</f>
        <v>5.3278125000000003</v>
      </c>
      <c r="DF11" s="6">
        <f>CZ11</f>
        <v>5.3532812500000002</v>
      </c>
      <c r="DG11" s="6">
        <f>AVERAGE(DE11:DF11)</f>
        <v>5.3405468750000002</v>
      </c>
      <c r="DH11">
        <v>5</v>
      </c>
    </row>
  </sheetData>
  <sortState ref="A6:DH11">
    <sortCondition ref="DH6:DH11"/>
  </sortState>
  <mergeCells count="18">
    <mergeCell ref="H1:M1"/>
    <mergeCell ref="F4:Q4"/>
    <mergeCell ref="AD1:AK1"/>
    <mergeCell ref="AB4:AM4"/>
    <mergeCell ref="AO4:AT4"/>
    <mergeCell ref="S4:X4"/>
    <mergeCell ref="AY3:AZ3"/>
    <mergeCell ref="BG1:BL1"/>
    <mergeCell ref="CC1:CJ1"/>
    <mergeCell ref="AW4:AX4"/>
    <mergeCell ref="BE4:BP4"/>
    <mergeCell ref="BR4:BW4"/>
    <mergeCell ref="CA4:CL4"/>
    <mergeCell ref="CN4:CS4"/>
    <mergeCell ref="DE4:DF4"/>
    <mergeCell ref="DE3:DH3"/>
    <mergeCell ref="CX3:CY3"/>
    <mergeCell ref="CV4:CW4"/>
  </mergeCells>
  <phoneticPr fontId="2" type="noConversion"/>
  <pageMargins left="0.75" right="0.75" top="1" bottom="1" header="0.5" footer="0.5"/>
  <pageSetup paperSize="9" scale="87" orientation="landscape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2"/>
  <sheetViews>
    <sheetView workbookViewId="0">
      <pane xSplit="2" topLeftCell="J1" activePane="topRight" state="frozen"/>
      <selection pane="topRight" activeCell="O9" sqref="O9"/>
    </sheetView>
  </sheetViews>
  <sheetFormatPr defaultRowHeight="12.75"/>
  <cols>
    <col min="1" max="1" width="5.5703125" customWidth="1"/>
    <col min="2" max="2" width="21.28515625" customWidth="1"/>
    <col min="3" max="3" width="15" bestFit="1" customWidth="1"/>
    <col min="4" max="4" width="16.7109375" bestFit="1" customWidth="1"/>
    <col min="5" max="5" width="14.85546875" customWidth="1"/>
    <col min="6" max="16" width="5.7109375" customWidth="1"/>
    <col min="17" max="17" width="3.140625" customWidth="1"/>
    <col min="18" max="21" width="5.7109375" customWidth="1"/>
    <col min="22" max="22" width="6.7109375" customWidth="1"/>
    <col min="23" max="23" width="5.7109375" customWidth="1"/>
    <col min="24" max="24" width="3.140625" customWidth="1"/>
    <col min="25" max="35" width="5.7109375" customWidth="1"/>
    <col min="36" max="36" width="3.140625" customWidth="1"/>
    <col min="37" max="40" width="5.7109375" customWidth="1"/>
    <col min="41" max="41" width="6.7109375" customWidth="1"/>
    <col min="42" max="42" width="3.140625" customWidth="1"/>
    <col min="43" max="47" width="6.7109375" customWidth="1"/>
    <col min="48" max="48" width="11.5703125" customWidth="1"/>
  </cols>
  <sheetData>
    <row r="1" spans="1:48">
      <c r="A1" s="1" t="s">
        <v>131</v>
      </c>
      <c r="F1" s="3" t="s">
        <v>15</v>
      </c>
      <c r="G1" s="3"/>
      <c r="H1" s="33"/>
      <c r="I1" s="33"/>
      <c r="J1" s="33"/>
      <c r="K1" s="33"/>
      <c r="L1" s="33"/>
      <c r="M1" s="3"/>
      <c r="N1" s="3"/>
      <c r="Q1" s="9"/>
      <c r="X1" s="22"/>
      <c r="Y1" t="s">
        <v>16</v>
      </c>
      <c r="AA1" s="33"/>
      <c r="AB1" s="33"/>
      <c r="AC1" s="33"/>
      <c r="AD1" s="33"/>
      <c r="AE1" s="33"/>
      <c r="AF1" s="33"/>
      <c r="AG1" s="33"/>
      <c r="AJ1" s="9"/>
      <c r="AP1" s="22"/>
      <c r="AV1" s="7">
        <f ca="1">NOW()</f>
        <v>41518.640575925929</v>
      </c>
    </row>
    <row r="2" spans="1:48">
      <c r="A2" s="1" t="s">
        <v>117</v>
      </c>
      <c r="Q2" s="9"/>
      <c r="X2" s="22"/>
      <c r="AJ2" s="9"/>
      <c r="AP2" s="22"/>
      <c r="AV2" s="8">
        <f ca="1">NOW()</f>
        <v>41518.640575925929</v>
      </c>
    </row>
    <row r="3" spans="1:48">
      <c r="A3" t="s">
        <v>66</v>
      </c>
      <c r="Q3" s="9"/>
      <c r="X3" s="22"/>
      <c r="AJ3" s="9"/>
      <c r="AP3" s="22"/>
    </row>
    <row r="4" spans="1:48">
      <c r="F4" s="34" t="s">
        <v>10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24"/>
      <c r="R4" s="34" t="s">
        <v>12</v>
      </c>
      <c r="S4" s="34"/>
      <c r="T4" s="34"/>
      <c r="U4" s="34"/>
      <c r="V4" s="2" t="s">
        <v>13</v>
      </c>
      <c r="W4" s="2"/>
      <c r="X4" s="22"/>
      <c r="Y4" s="34" t="s">
        <v>10</v>
      </c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24"/>
      <c r="AK4" s="34" t="s">
        <v>12</v>
      </c>
      <c r="AL4" s="34"/>
      <c r="AM4" s="34"/>
      <c r="AN4" s="34"/>
      <c r="AO4" s="2" t="s">
        <v>13</v>
      </c>
      <c r="AP4" s="22"/>
      <c r="AQ4" s="34" t="s">
        <v>17</v>
      </c>
      <c r="AR4" s="34"/>
      <c r="AS4" s="2" t="s">
        <v>20</v>
      </c>
      <c r="AT4" s="2" t="s">
        <v>85</v>
      </c>
      <c r="AU4" s="2" t="s">
        <v>28</v>
      </c>
    </row>
    <row r="5" spans="1:48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44</v>
      </c>
      <c r="H5" s="2" t="s">
        <v>5</v>
      </c>
      <c r="I5" s="2" t="s">
        <v>7</v>
      </c>
      <c r="J5" s="2" t="s">
        <v>45</v>
      </c>
      <c r="K5" s="2" t="s">
        <v>67</v>
      </c>
      <c r="L5" s="2" t="s">
        <v>46</v>
      </c>
      <c r="M5" s="2" t="s">
        <v>61</v>
      </c>
      <c r="N5" s="2" t="s">
        <v>62</v>
      </c>
      <c r="O5" s="2" t="s">
        <v>2</v>
      </c>
      <c r="P5" s="2" t="s">
        <v>9</v>
      </c>
      <c r="Q5" s="24"/>
      <c r="R5" s="2" t="s">
        <v>39</v>
      </c>
      <c r="S5" s="2" t="s">
        <v>68</v>
      </c>
      <c r="T5" s="2" t="s">
        <v>2</v>
      </c>
      <c r="U5" s="2" t="s">
        <v>9</v>
      </c>
      <c r="V5" s="2" t="s">
        <v>14</v>
      </c>
      <c r="W5" s="2" t="s">
        <v>42</v>
      </c>
      <c r="X5" s="23"/>
      <c r="Y5" s="2" t="s">
        <v>8</v>
      </c>
      <c r="Z5" s="2" t="s">
        <v>44</v>
      </c>
      <c r="AA5" s="2" t="s">
        <v>5</v>
      </c>
      <c r="AB5" s="2" t="s">
        <v>7</v>
      </c>
      <c r="AC5" s="2" t="s">
        <v>45</v>
      </c>
      <c r="AD5" s="2" t="s">
        <v>67</v>
      </c>
      <c r="AE5" s="2" t="s">
        <v>46</v>
      </c>
      <c r="AF5" s="2" t="s">
        <v>61</v>
      </c>
      <c r="AG5" s="2" t="s">
        <v>62</v>
      </c>
      <c r="AH5" s="2" t="s">
        <v>2</v>
      </c>
      <c r="AI5" s="2" t="s">
        <v>9</v>
      </c>
      <c r="AJ5" s="24"/>
      <c r="AK5" s="2" t="s">
        <v>39</v>
      </c>
      <c r="AL5" s="2" t="s">
        <v>68</v>
      </c>
      <c r="AM5" s="2" t="s">
        <v>2</v>
      </c>
      <c r="AN5" s="2" t="s">
        <v>9</v>
      </c>
      <c r="AO5" s="2" t="s">
        <v>14</v>
      </c>
      <c r="AP5" s="23"/>
      <c r="AQ5" s="2" t="s">
        <v>18</v>
      </c>
      <c r="AR5" s="2" t="s">
        <v>19</v>
      </c>
      <c r="AS5" s="2" t="s">
        <v>9</v>
      </c>
      <c r="AT5" s="2" t="s">
        <v>95</v>
      </c>
      <c r="AU5" s="2" t="s">
        <v>14</v>
      </c>
      <c r="AV5" s="2" t="s">
        <v>21</v>
      </c>
    </row>
    <row r="6" spans="1:48">
      <c r="A6">
        <v>5</v>
      </c>
      <c r="B6" s="21" t="s">
        <v>112</v>
      </c>
      <c r="C6" s="21" t="s">
        <v>104</v>
      </c>
      <c r="D6" s="21" t="s">
        <v>105</v>
      </c>
      <c r="E6" s="21" t="s">
        <v>99</v>
      </c>
      <c r="F6" s="20">
        <v>5.8</v>
      </c>
      <c r="G6" s="20">
        <v>6</v>
      </c>
      <c r="H6" s="20">
        <v>5.8</v>
      </c>
      <c r="I6" s="20">
        <v>8</v>
      </c>
      <c r="J6" s="20">
        <v>6</v>
      </c>
      <c r="K6" s="20">
        <v>6</v>
      </c>
      <c r="L6" s="20">
        <v>6.5</v>
      </c>
      <c r="M6" s="4">
        <f>SUM(F6:L6)</f>
        <v>44.1</v>
      </c>
      <c r="N6" s="13">
        <f>M6/7</f>
        <v>6.3</v>
      </c>
      <c r="O6" s="20">
        <v>6.8</v>
      </c>
      <c r="P6" s="5">
        <f>(N6*0.75)+(O6*0.25)</f>
        <v>6.4249999999999998</v>
      </c>
      <c r="Q6" s="9"/>
      <c r="R6" s="20">
        <v>6.8</v>
      </c>
      <c r="S6" s="20">
        <v>8</v>
      </c>
      <c r="T6" s="20">
        <v>7</v>
      </c>
      <c r="U6" s="6">
        <f>(R6*0.25)+(S6*0.5)+(T6*0.25)</f>
        <v>7.45</v>
      </c>
      <c r="V6" s="6">
        <f>(P6+U6)/2</f>
        <v>6.9375</v>
      </c>
      <c r="W6" s="20">
        <v>0</v>
      </c>
      <c r="X6" s="22"/>
      <c r="Y6" s="20">
        <v>5.2</v>
      </c>
      <c r="Z6" s="20">
        <v>6</v>
      </c>
      <c r="AA6" s="20">
        <v>5.3</v>
      </c>
      <c r="AB6" s="20">
        <v>6.5</v>
      </c>
      <c r="AC6" s="20">
        <v>6.2</v>
      </c>
      <c r="AD6" s="20">
        <v>5.2</v>
      </c>
      <c r="AE6" s="20">
        <v>5.6</v>
      </c>
      <c r="AF6" s="4">
        <f>SUM(Y6:AE6)</f>
        <v>40</v>
      </c>
      <c r="AG6" s="13">
        <f>AF6/7</f>
        <v>5.7142857142857144</v>
      </c>
      <c r="AH6" s="20">
        <v>6.5</v>
      </c>
      <c r="AI6" s="5">
        <f>(AG6*0.75)+(AH6*0.25)</f>
        <v>5.9107142857142856</v>
      </c>
      <c r="AJ6" s="9"/>
      <c r="AK6" s="20">
        <v>5.3</v>
      </c>
      <c r="AL6" s="20">
        <v>7.7</v>
      </c>
      <c r="AM6" s="20">
        <v>6.4</v>
      </c>
      <c r="AN6" s="6">
        <f>(AK6*0.25)+(AL6*0.5)+(AM6*0.25)</f>
        <v>6.7750000000000004</v>
      </c>
      <c r="AO6" s="6">
        <f>(AI6+AN6)/2</f>
        <v>6.3428571428571434</v>
      </c>
      <c r="AP6" s="22"/>
      <c r="AQ6" s="6">
        <f>V6</f>
        <v>6.9375</v>
      </c>
      <c r="AR6" s="6">
        <f>AO6</f>
        <v>6.3428571428571434</v>
      </c>
      <c r="AS6" s="6">
        <f>AVERAGE(AQ6:AR6)</f>
        <v>6.6401785714285717</v>
      </c>
      <c r="AT6" s="6">
        <f>W6</f>
        <v>0</v>
      </c>
      <c r="AU6" s="6">
        <f>AS6-AT6</f>
        <v>6.6401785714285717</v>
      </c>
      <c r="AV6">
        <f>RANK(AU6,AU$6:AU$6)</f>
        <v>1</v>
      </c>
    </row>
    <row r="7" spans="1:48">
      <c r="A7">
        <v>19</v>
      </c>
      <c r="B7" t="s">
        <v>150</v>
      </c>
      <c r="C7" t="s">
        <v>97</v>
      </c>
      <c r="D7" t="s">
        <v>98</v>
      </c>
      <c r="E7" s="21" t="s">
        <v>111</v>
      </c>
      <c r="F7" s="20">
        <v>5.2</v>
      </c>
      <c r="G7" s="20">
        <v>5</v>
      </c>
      <c r="H7" s="20">
        <v>4.2</v>
      </c>
      <c r="I7" s="20">
        <v>5.6</v>
      </c>
      <c r="J7" s="20">
        <v>6.2</v>
      </c>
      <c r="K7" s="20">
        <v>5.5</v>
      </c>
      <c r="L7" s="20">
        <v>5.6</v>
      </c>
      <c r="M7" s="4">
        <f>SUM(F7:L7)</f>
        <v>37.299999999999997</v>
      </c>
      <c r="N7" s="13">
        <f>M7/7</f>
        <v>5.3285714285714283</v>
      </c>
      <c r="O7" s="20">
        <v>6.2</v>
      </c>
      <c r="P7" s="5">
        <f>(N7*0.75)+(O7*0.25)</f>
        <v>5.5464285714285708</v>
      </c>
      <c r="Q7" s="9"/>
      <c r="R7" s="20">
        <v>6.3</v>
      </c>
      <c r="S7" s="20">
        <v>7.5</v>
      </c>
      <c r="T7" s="20">
        <v>6.5</v>
      </c>
      <c r="U7" s="6">
        <f>(R7*0.25)+(S7*0.5)+(T7*0.25)</f>
        <v>6.95</v>
      </c>
      <c r="V7" s="6">
        <f>(P7+U7)/2</f>
        <v>6.2482142857142851</v>
      </c>
      <c r="W7" s="20">
        <v>0</v>
      </c>
      <c r="X7" s="22"/>
      <c r="Y7" s="20">
        <v>4.8</v>
      </c>
      <c r="Z7" s="20">
        <v>6.2</v>
      </c>
      <c r="AA7" s="20">
        <v>5.2</v>
      </c>
      <c r="AB7" s="20">
        <v>6</v>
      </c>
      <c r="AC7" s="20">
        <v>6.2</v>
      </c>
      <c r="AD7" s="20">
        <v>5.3</v>
      </c>
      <c r="AE7" s="20">
        <v>5.5</v>
      </c>
      <c r="AF7" s="4">
        <f>SUM(Y7:AE7)</f>
        <v>39.199999999999996</v>
      </c>
      <c r="AG7" s="13">
        <f>AF7/7</f>
        <v>5.6</v>
      </c>
      <c r="AH7" s="20">
        <v>6.3</v>
      </c>
      <c r="AI7" s="5">
        <f>(AG7*0.75)+(AH7*0.25)</f>
        <v>5.7749999999999995</v>
      </c>
      <c r="AJ7" s="9"/>
      <c r="AK7" s="20">
        <v>4.4000000000000004</v>
      </c>
      <c r="AL7" s="20">
        <v>6.8</v>
      </c>
      <c r="AM7" s="20">
        <v>5.7</v>
      </c>
      <c r="AN7" s="6">
        <f>(AK7*0.25)+(AL7*0.5)+(AM7*0.25)</f>
        <v>5.9249999999999998</v>
      </c>
      <c r="AO7" s="6">
        <f>(AI7+AN7)/2</f>
        <v>5.85</v>
      </c>
      <c r="AP7" s="22"/>
      <c r="AQ7" s="6">
        <f>V7</f>
        <v>6.2482142857142851</v>
      </c>
      <c r="AR7" s="6">
        <f>AO7</f>
        <v>5.85</v>
      </c>
      <c r="AS7" s="6">
        <f>AVERAGE(AQ7:AR7)</f>
        <v>6.0491071428571423</v>
      </c>
      <c r="AT7" s="6">
        <f>W7</f>
        <v>0</v>
      </c>
      <c r="AU7" s="6">
        <f>AS7-AT7</f>
        <v>6.0491071428571423</v>
      </c>
      <c r="AV7">
        <v>2</v>
      </c>
    </row>
    <row r="8" spans="1:48">
      <c r="A8">
        <v>2</v>
      </c>
      <c r="B8" t="s">
        <v>126</v>
      </c>
      <c r="C8" t="s">
        <v>97</v>
      </c>
      <c r="D8" t="s">
        <v>98</v>
      </c>
      <c r="E8" t="s">
        <v>99</v>
      </c>
      <c r="F8" s="20">
        <v>5.2</v>
      </c>
      <c r="G8" s="20">
        <v>5.2</v>
      </c>
      <c r="H8" s="20">
        <v>5</v>
      </c>
      <c r="I8" s="20">
        <v>6</v>
      </c>
      <c r="J8" s="20">
        <v>5.8</v>
      </c>
      <c r="K8" s="20">
        <v>5.8</v>
      </c>
      <c r="L8" s="20">
        <v>5.6</v>
      </c>
      <c r="M8" s="4">
        <f>SUM(F8:L8)</f>
        <v>38.6</v>
      </c>
      <c r="N8" s="13">
        <f>M8/7</f>
        <v>5.5142857142857142</v>
      </c>
      <c r="O8" s="20">
        <v>6.2</v>
      </c>
      <c r="P8" s="5">
        <f>(N8*0.75)+(O8*0.25)</f>
        <v>5.6857142857142859</v>
      </c>
      <c r="Q8" s="9"/>
      <c r="R8" s="20">
        <v>4.7</v>
      </c>
      <c r="S8" s="20">
        <v>6.6</v>
      </c>
      <c r="T8" s="20">
        <v>6.2</v>
      </c>
      <c r="U8" s="6">
        <f>(R8*0.25)+(S8*0.5)+(T8*0.25)</f>
        <v>6.0249999999999995</v>
      </c>
      <c r="V8" s="6">
        <f>(P8+U8)/2</f>
        <v>5.8553571428571427</v>
      </c>
      <c r="W8" s="20">
        <v>0</v>
      </c>
      <c r="X8" s="22"/>
      <c r="Y8" s="20">
        <v>5</v>
      </c>
      <c r="Z8" s="20">
        <v>6.5</v>
      </c>
      <c r="AA8" s="20">
        <v>5.5</v>
      </c>
      <c r="AB8" s="20">
        <v>6.2</v>
      </c>
      <c r="AC8" s="20">
        <v>5.5</v>
      </c>
      <c r="AD8" s="20">
        <v>5.5</v>
      </c>
      <c r="AE8" s="20">
        <v>5.7</v>
      </c>
      <c r="AF8" s="4">
        <f>SUM(Y8:AE8)</f>
        <v>39.900000000000006</v>
      </c>
      <c r="AG8" s="13">
        <f>AF8/7</f>
        <v>5.7000000000000011</v>
      </c>
      <c r="AH8" s="20">
        <v>6.3</v>
      </c>
      <c r="AI8" s="5">
        <f>(AG8*0.75)+(AH8*0.25)</f>
        <v>5.8500000000000005</v>
      </c>
      <c r="AJ8" s="9"/>
      <c r="AK8" s="20">
        <v>4.2</v>
      </c>
      <c r="AL8" s="20">
        <v>6.5</v>
      </c>
      <c r="AM8" s="20">
        <v>6</v>
      </c>
      <c r="AN8" s="6">
        <f>(AK8*0.25)+(AL8*0.5)+(AM8*0.25)</f>
        <v>5.8</v>
      </c>
      <c r="AO8" s="6">
        <f>(AI8+AN8)/2</f>
        <v>5.8250000000000002</v>
      </c>
      <c r="AP8" s="22"/>
      <c r="AQ8" s="6">
        <f>V8</f>
        <v>5.8553571428571427</v>
      </c>
      <c r="AR8" s="6">
        <f>AO8</f>
        <v>5.8250000000000002</v>
      </c>
      <c r="AS8" s="6">
        <f>AVERAGE(AQ8:AR8)</f>
        <v>5.8401785714285719</v>
      </c>
      <c r="AT8" s="6">
        <f>W8</f>
        <v>0</v>
      </c>
      <c r="AU8" s="6">
        <f>AS8-AT8</f>
        <v>5.8401785714285719</v>
      </c>
      <c r="AV8">
        <v>3</v>
      </c>
    </row>
    <row r="9" spans="1:48">
      <c r="A9">
        <v>27</v>
      </c>
      <c r="B9" s="21" t="s">
        <v>113</v>
      </c>
      <c r="C9" t="s">
        <v>138</v>
      </c>
      <c r="D9" s="21" t="s">
        <v>114</v>
      </c>
      <c r="E9" s="21" t="s">
        <v>115</v>
      </c>
      <c r="F9" s="20">
        <v>5</v>
      </c>
      <c r="G9" s="20">
        <v>5.5</v>
      </c>
      <c r="H9" s="20">
        <v>5</v>
      </c>
      <c r="I9" s="20">
        <v>6.5</v>
      </c>
      <c r="J9" s="20">
        <v>6.8</v>
      </c>
      <c r="K9" s="20">
        <v>6.5</v>
      </c>
      <c r="L9" s="20">
        <v>7.2</v>
      </c>
      <c r="M9" s="4">
        <f>SUM(F9:L9)</f>
        <v>42.5</v>
      </c>
      <c r="N9" s="13">
        <f>M9/7</f>
        <v>6.0714285714285712</v>
      </c>
      <c r="O9" s="20">
        <v>7.5</v>
      </c>
      <c r="P9" s="5">
        <f>(N9*0.75)+(O9*0.25)</f>
        <v>6.4285714285714288</v>
      </c>
      <c r="Q9" s="9"/>
      <c r="R9" s="20">
        <v>4.4000000000000004</v>
      </c>
      <c r="S9" s="20">
        <v>6</v>
      </c>
      <c r="T9" s="20">
        <v>6.5</v>
      </c>
      <c r="U9" s="6">
        <f>(R9*0.25)+(S9*0.5)+(T9*0.25)</f>
        <v>5.7249999999999996</v>
      </c>
      <c r="V9" s="6">
        <f>(P9+U9)/2</f>
        <v>6.0767857142857142</v>
      </c>
      <c r="W9" s="20">
        <v>0</v>
      </c>
      <c r="X9" s="22"/>
      <c r="Y9" s="20">
        <v>5.3</v>
      </c>
      <c r="Z9" s="20">
        <v>7</v>
      </c>
      <c r="AA9" s="20">
        <v>5.5</v>
      </c>
      <c r="AB9" s="20">
        <v>6.3</v>
      </c>
      <c r="AC9" s="20">
        <v>6.7</v>
      </c>
      <c r="AD9" s="20">
        <v>6.2</v>
      </c>
      <c r="AE9" s="20">
        <v>7</v>
      </c>
      <c r="AF9" s="4">
        <f>SUM(Y9:AE9)</f>
        <v>44</v>
      </c>
      <c r="AG9" s="13">
        <f>AF9/7</f>
        <v>6.2857142857142856</v>
      </c>
      <c r="AH9" s="20">
        <v>6.7</v>
      </c>
      <c r="AI9" s="5">
        <f>(AG9*0.75)+(AH9*0.25)</f>
        <v>6.3892857142857142</v>
      </c>
      <c r="AJ9" s="9"/>
      <c r="AK9" s="20">
        <v>4.5999999999999996</v>
      </c>
      <c r="AL9" s="20">
        <v>4.5999999999999996</v>
      </c>
      <c r="AM9" s="20">
        <v>5</v>
      </c>
      <c r="AN9" s="6">
        <f>(AK9*0.25)+(AL9*0.5)+(AM9*0.25)</f>
        <v>4.6999999999999993</v>
      </c>
      <c r="AO9" s="6">
        <f>(AI9+AN9)/2</f>
        <v>5.5446428571428568</v>
      </c>
      <c r="AP9" s="22"/>
      <c r="AQ9" s="6">
        <f>V9</f>
        <v>6.0767857142857142</v>
      </c>
      <c r="AR9" s="6">
        <f>AO9</f>
        <v>5.5446428571428568</v>
      </c>
      <c r="AS9" s="6">
        <f>AVERAGE(AQ9:AR9)</f>
        <v>5.8107142857142851</v>
      </c>
      <c r="AT9" s="6">
        <f>W9</f>
        <v>0</v>
      </c>
      <c r="AU9" s="6">
        <f>AS9-AT9</f>
        <v>5.8107142857142851</v>
      </c>
      <c r="AV9">
        <v>4</v>
      </c>
    </row>
    <row r="12" spans="1:48">
      <c r="B12" t="s">
        <v>174</v>
      </c>
    </row>
  </sheetData>
  <sortState ref="A6:AV10">
    <sortCondition ref="AV6:AV10"/>
  </sortState>
  <mergeCells count="7">
    <mergeCell ref="R4:U4"/>
    <mergeCell ref="AQ4:AR4"/>
    <mergeCell ref="H1:L1"/>
    <mergeCell ref="F4:P4"/>
    <mergeCell ref="AA1:AG1"/>
    <mergeCell ref="Y4:AI4"/>
    <mergeCell ref="AK4:AN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7"/>
  <sheetViews>
    <sheetView tabSelected="1" workbookViewId="0">
      <pane xSplit="2" topLeftCell="C1" activePane="topRight" state="frozen"/>
      <selection pane="topRight" activeCell="A7" sqref="A7:XFD7"/>
    </sheetView>
  </sheetViews>
  <sheetFormatPr defaultRowHeight="12.75"/>
  <cols>
    <col min="1" max="1" width="5.5703125" customWidth="1"/>
    <col min="2" max="2" width="21.28515625" customWidth="1"/>
    <col min="3" max="3" width="13.140625" customWidth="1"/>
    <col min="4" max="4" width="15.85546875" bestFit="1" customWidth="1"/>
    <col min="5" max="5" width="14.855468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5.7109375" customWidth="1"/>
    <col min="23" max="23" width="3.140625" customWidth="1"/>
    <col min="24" max="34" width="5.7109375" customWidth="1"/>
    <col min="35" max="35" width="3.140625" customWidth="1"/>
    <col min="36" max="38" width="5.7109375" customWidth="1"/>
    <col min="39" max="39" width="6.7109375" customWidth="1"/>
    <col min="40" max="40" width="3.140625" customWidth="1"/>
    <col min="41" max="45" width="6.7109375" customWidth="1"/>
    <col min="46" max="46" width="11.5703125" customWidth="1"/>
  </cols>
  <sheetData>
    <row r="1" spans="1:46">
      <c r="A1" s="1" t="s">
        <v>131</v>
      </c>
      <c r="F1" s="3" t="s">
        <v>15</v>
      </c>
      <c r="G1" s="3"/>
      <c r="H1" s="33"/>
      <c r="I1" s="33"/>
      <c r="J1" s="33"/>
      <c r="K1" s="33"/>
      <c r="L1" s="33"/>
      <c r="M1" s="3"/>
      <c r="N1" s="3"/>
      <c r="Q1" s="9"/>
      <c r="W1" s="22"/>
      <c r="X1" t="s">
        <v>16</v>
      </c>
      <c r="Z1" s="33"/>
      <c r="AA1" s="33"/>
      <c r="AB1" s="33"/>
      <c r="AC1" s="33"/>
      <c r="AD1" s="33"/>
      <c r="AE1" s="33"/>
      <c r="AF1" s="33"/>
      <c r="AI1" s="9"/>
      <c r="AN1" s="22"/>
      <c r="AR1" s="7"/>
      <c r="AS1" s="7"/>
      <c r="AT1" s="7">
        <f ca="1">NOW()</f>
        <v>41518.640575925929</v>
      </c>
    </row>
    <row r="2" spans="1:46">
      <c r="A2" s="1" t="s">
        <v>117</v>
      </c>
      <c r="Q2" s="9"/>
      <c r="W2" s="22"/>
      <c r="AI2" s="9"/>
      <c r="AN2" s="22"/>
      <c r="AR2" s="8"/>
      <c r="AS2" s="8"/>
      <c r="AT2" s="8">
        <f ca="1">NOW()</f>
        <v>41518.640575925929</v>
      </c>
    </row>
    <row r="3" spans="1:46">
      <c r="A3" t="s">
        <v>69</v>
      </c>
      <c r="Q3" s="9"/>
      <c r="W3" s="22"/>
      <c r="AI3" s="9"/>
      <c r="AN3" s="22"/>
    </row>
    <row r="4" spans="1:46">
      <c r="F4" s="34" t="s">
        <v>10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24"/>
      <c r="R4" s="34" t="s">
        <v>12</v>
      </c>
      <c r="S4" s="34"/>
      <c r="T4" s="34"/>
      <c r="U4" s="2" t="s">
        <v>13</v>
      </c>
      <c r="V4" s="2"/>
      <c r="W4" s="22"/>
      <c r="X4" s="34" t="s">
        <v>10</v>
      </c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24"/>
      <c r="AJ4" s="34" t="s">
        <v>12</v>
      </c>
      <c r="AK4" s="34"/>
      <c r="AL4" s="34"/>
      <c r="AM4" s="2" t="s">
        <v>13</v>
      </c>
      <c r="AN4" s="22"/>
      <c r="AO4" s="34" t="s">
        <v>17</v>
      </c>
      <c r="AP4" s="34"/>
      <c r="AQ4" s="2" t="s">
        <v>20</v>
      </c>
      <c r="AR4" s="2" t="s">
        <v>85</v>
      </c>
      <c r="AS4" s="2" t="s">
        <v>28</v>
      </c>
    </row>
    <row r="5" spans="1:46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44</v>
      </c>
      <c r="H5" s="2" t="s">
        <v>5</v>
      </c>
      <c r="I5" s="2" t="s">
        <v>7</v>
      </c>
      <c r="J5" s="2" t="s">
        <v>45</v>
      </c>
      <c r="K5" s="2" t="s">
        <v>67</v>
      </c>
      <c r="L5" s="2" t="s">
        <v>46</v>
      </c>
      <c r="M5" s="2" t="s">
        <v>61</v>
      </c>
      <c r="N5" s="2" t="s">
        <v>62</v>
      </c>
      <c r="O5" s="2" t="s">
        <v>2</v>
      </c>
      <c r="P5" s="2" t="s">
        <v>9</v>
      </c>
      <c r="Q5" s="24"/>
      <c r="R5" s="2" t="s">
        <v>39</v>
      </c>
      <c r="S5" s="2" t="s">
        <v>68</v>
      </c>
      <c r="T5" s="2" t="s">
        <v>9</v>
      </c>
      <c r="U5" s="2" t="s">
        <v>14</v>
      </c>
      <c r="V5" s="2" t="s">
        <v>42</v>
      </c>
      <c r="W5" s="23"/>
      <c r="X5" s="2" t="s">
        <v>8</v>
      </c>
      <c r="Y5" s="2" t="s">
        <v>44</v>
      </c>
      <c r="Z5" s="2" t="s">
        <v>5</v>
      </c>
      <c r="AA5" s="2" t="s">
        <v>7</v>
      </c>
      <c r="AB5" s="2" t="s">
        <v>45</v>
      </c>
      <c r="AC5" s="2" t="s">
        <v>67</v>
      </c>
      <c r="AD5" s="2" t="s">
        <v>46</v>
      </c>
      <c r="AE5" s="2" t="s">
        <v>61</v>
      </c>
      <c r="AF5" s="2" t="s">
        <v>62</v>
      </c>
      <c r="AG5" s="2" t="s">
        <v>2</v>
      </c>
      <c r="AH5" s="2" t="s">
        <v>9</v>
      </c>
      <c r="AI5" s="24"/>
      <c r="AJ5" s="2" t="s">
        <v>39</v>
      </c>
      <c r="AK5" s="2" t="s">
        <v>68</v>
      </c>
      <c r="AL5" s="2" t="s">
        <v>9</v>
      </c>
      <c r="AM5" s="2" t="s">
        <v>14</v>
      </c>
      <c r="AN5" s="23"/>
      <c r="AO5" s="2" t="s">
        <v>18</v>
      </c>
      <c r="AP5" s="2" t="s">
        <v>19</v>
      </c>
      <c r="AQ5" s="2" t="s">
        <v>9</v>
      </c>
      <c r="AR5" s="2" t="s">
        <v>95</v>
      </c>
      <c r="AS5" s="2" t="s">
        <v>14</v>
      </c>
      <c r="AT5" s="2" t="s">
        <v>21</v>
      </c>
    </row>
    <row r="6" spans="1:46">
      <c r="A6">
        <v>31</v>
      </c>
      <c r="B6" s="21" t="s">
        <v>118</v>
      </c>
      <c r="C6" t="s">
        <v>140</v>
      </c>
      <c r="D6" s="21" t="s">
        <v>108</v>
      </c>
      <c r="E6" s="21" t="s">
        <v>109</v>
      </c>
      <c r="F6" s="20">
        <v>4.8</v>
      </c>
      <c r="G6" s="20">
        <v>5.8</v>
      </c>
      <c r="H6" s="20">
        <v>4.5</v>
      </c>
      <c r="I6" s="20">
        <v>1.5</v>
      </c>
      <c r="J6" s="20">
        <v>4.8</v>
      </c>
      <c r="K6" s="20">
        <v>5</v>
      </c>
      <c r="L6" s="20">
        <v>4.5</v>
      </c>
      <c r="M6" s="4">
        <f>SUM(F6:L6)</f>
        <v>30.900000000000002</v>
      </c>
      <c r="N6" s="13">
        <f>M6/7</f>
        <v>4.4142857142857146</v>
      </c>
      <c r="O6" s="20">
        <v>5.4</v>
      </c>
      <c r="P6" s="5">
        <f>(N6*0.75)+(O6*0.25)</f>
        <v>4.6607142857142865</v>
      </c>
      <c r="Q6" s="9"/>
      <c r="R6" s="20">
        <v>5</v>
      </c>
      <c r="S6" s="20">
        <v>6.7</v>
      </c>
      <c r="T6" s="6">
        <f>(R6*0.25)+(S6*0.75)</f>
        <v>6.2750000000000004</v>
      </c>
      <c r="U6" s="6">
        <f>(P6+T6)/2</f>
        <v>5.4678571428571434</v>
      </c>
      <c r="V6" s="27">
        <v>0</v>
      </c>
      <c r="W6" s="22"/>
      <c r="X6" s="20">
        <v>4.7</v>
      </c>
      <c r="Y6" s="20">
        <v>5.5</v>
      </c>
      <c r="Z6" s="20">
        <v>5.3</v>
      </c>
      <c r="AA6" s="20">
        <v>0</v>
      </c>
      <c r="AB6" s="20">
        <v>5.3</v>
      </c>
      <c r="AC6" s="20">
        <v>5.2</v>
      </c>
      <c r="AD6" s="20">
        <v>5.3</v>
      </c>
      <c r="AE6" s="4">
        <f>SUM(X6:AD6)</f>
        <v>31.3</v>
      </c>
      <c r="AF6" s="13">
        <f>AE6/7</f>
        <v>4.4714285714285715</v>
      </c>
      <c r="AG6" s="20">
        <v>5.7</v>
      </c>
      <c r="AH6" s="5">
        <f>(AF6*0.75)+(AG6*0.25)</f>
        <v>4.7785714285714285</v>
      </c>
      <c r="AI6" s="9"/>
      <c r="AJ6" s="20">
        <v>5</v>
      </c>
      <c r="AK6" s="20">
        <v>6.7</v>
      </c>
      <c r="AL6" s="6">
        <f>(AJ6*0.25)+(AK6*0.75)</f>
        <v>6.2750000000000004</v>
      </c>
      <c r="AM6" s="6">
        <f>(AH6+AL6)/2</f>
        <v>5.5267857142857144</v>
      </c>
      <c r="AN6" s="22"/>
      <c r="AO6" s="6">
        <f>U6</f>
        <v>5.4678571428571434</v>
      </c>
      <c r="AP6" s="6">
        <f>AM6</f>
        <v>5.5267857142857144</v>
      </c>
      <c r="AQ6" s="6">
        <f>AVERAGE(AO6:AP6)</f>
        <v>5.4973214285714285</v>
      </c>
      <c r="AR6" s="6">
        <f>V6</f>
        <v>0</v>
      </c>
      <c r="AS6" s="6">
        <f>AQ6-AR6</f>
        <v>5.4973214285714285</v>
      </c>
      <c r="AT6">
        <v>1</v>
      </c>
    </row>
    <row r="7" spans="1:46">
      <c r="A7">
        <v>17</v>
      </c>
      <c r="B7" t="s">
        <v>169</v>
      </c>
      <c r="C7" t="s">
        <v>134</v>
      </c>
      <c r="D7" t="s">
        <v>136</v>
      </c>
      <c r="E7" t="s">
        <v>135</v>
      </c>
      <c r="F7" s="20">
        <v>4</v>
      </c>
      <c r="G7" s="20">
        <v>4.8</v>
      </c>
      <c r="H7" s="20">
        <v>4</v>
      </c>
      <c r="I7" s="20">
        <v>0</v>
      </c>
      <c r="J7" s="20">
        <v>4</v>
      </c>
      <c r="K7" s="20">
        <v>4.5</v>
      </c>
      <c r="L7" s="20">
        <v>5</v>
      </c>
      <c r="M7" s="4">
        <f>SUM(F7:L7)</f>
        <v>26.3</v>
      </c>
      <c r="N7" s="13">
        <f>M7/7</f>
        <v>3.7571428571428571</v>
      </c>
      <c r="O7" s="20">
        <v>6</v>
      </c>
      <c r="P7" s="5">
        <f>(N7*0.75)+(O7*0.25)</f>
        <v>4.3178571428571431</v>
      </c>
      <c r="Q7" s="9"/>
      <c r="R7" s="20">
        <v>5.0999999999999996</v>
      </c>
      <c r="S7" s="20">
        <v>6.2</v>
      </c>
      <c r="T7" s="6">
        <f>(R7*0.25)+(S7*0.75)</f>
        <v>5.9250000000000007</v>
      </c>
      <c r="U7" s="6">
        <f>(P7+T7)/2</f>
        <v>5.1214285714285719</v>
      </c>
      <c r="V7" s="27">
        <v>0</v>
      </c>
      <c r="W7" s="22"/>
      <c r="X7" s="20">
        <v>4.7</v>
      </c>
      <c r="Y7" s="20">
        <v>5.3</v>
      </c>
      <c r="Z7" s="20">
        <v>4.8</v>
      </c>
      <c r="AA7" s="20">
        <v>5</v>
      </c>
      <c r="AB7" s="20">
        <v>4</v>
      </c>
      <c r="AC7" s="20">
        <v>4.5</v>
      </c>
      <c r="AD7" s="20">
        <v>4.5</v>
      </c>
      <c r="AE7" s="4">
        <f>SUM(X7:AD7)</f>
        <v>32.799999999999997</v>
      </c>
      <c r="AF7" s="13">
        <f>AE7/7</f>
        <v>4.6857142857142851</v>
      </c>
      <c r="AG7" s="20">
        <v>6.3</v>
      </c>
      <c r="AH7" s="5">
        <f>(AF7*0.75)+(AG7*0.25)</f>
        <v>5.0892857142857135</v>
      </c>
      <c r="AI7" s="9"/>
      <c r="AJ7" s="20">
        <v>4.3</v>
      </c>
      <c r="AK7" s="20">
        <v>6.4</v>
      </c>
      <c r="AL7" s="6">
        <f>(AJ7*0.25)+(AK7*0.75)</f>
        <v>5.8750000000000009</v>
      </c>
      <c r="AM7" s="6">
        <f>(AH7+AL7)/2</f>
        <v>5.4821428571428577</v>
      </c>
      <c r="AN7" s="22"/>
      <c r="AO7" s="6">
        <f>U7</f>
        <v>5.1214285714285719</v>
      </c>
      <c r="AP7" s="6">
        <f>AM7</f>
        <v>5.4821428571428577</v>
      </c>
      <c r="AQ7" s="6">
        <f>AVERAGE(AO7:AP7)</f>
        <v>5.3017857142857148</v>
      </c>
      <c r="AR7" s="6">
        <f>V7</f>
        <v>0</v>
      </c>
      <c r="AS7" s="6">
        <f>AQ7-AR7</f>
        <v>5.3017857142857148</v>
      </c>
      <c r="AT7">
        <v>2</v>
      </c>
    </row>
  </sheetData>
  <mergeCells count="7">
    <mergeCell ref="AJ4:AL4"/>
    <mergeCell ref="AO4:AP4"/>
    <mergeCell ref="H1:L1"/>
    <mergeCell ref="F4:P4"/>
    <mergeCell ref="R4:T4"/>
    <mergeCell ref="Z1:AF1"/>
    <mergeCell ref="X4:AH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2"/>
  <sheetViews>
    <sheetView workbookViewId="0">
      <pane xSplit="2" topLeftCell="Z1" activePane="topRight" state="frozen"/>
      <selection pane="topRight" activeCell="A6" sqref="A6:AV12"/>
    </sheetView>
  </sheetViews>
  <sheetFormatPr defaultRowHeight="12.75"/>
  <cols>
    <col min="1" max="1" width="5.5703125" customWidth="1"/>
    <col min="2" max="2" width="21.28515625" customWidth="1"/>
    <col min="3" max="3" width="18.5703125" bestFit="1" customWidth="1"/>
    <col min="4" max="4" width="14.85546875" bestFit="1" customWidth="1"/>
    <col min="5" max="5" width="14.85546875" customWidth="1"/>
    <col min="6" max="17" width="5.7109375" customWidth="1"/>
    <col min="18" max="18" width="3.140625" customWidth="1"/>
    <col min="19" max="21" width="5.7109375" customWidth="1"/>
    <col min="22" max="22" width="6.7109375" customWidth="1"/>
    <col min="23" max="23" width="5.7109375" customWidth="1"/>
    <col min="24" max="24" width="3.140625" customWidth="1"/>
    <col min="25" max="36" width="5.7109375" customWidth="1"/>
    <col min="37" max="37" width="3.140625" customWidth="1"/>
    <col min="38" max="40" width="5.7109375" customWidth="1"/>
    <col min="41" max="41" width="6.7109375" customWidth="1"/>
    <col min="42" max="42" width="3.140625" customWidth="1"/>
    <col min="43" max="47" width="6.7109375" customWidth="1"/>
    <col min="48" max="48" width="11.5703125" customWidth="1"/>
  </cols>
  <sheetData>
    <row r="1" spans="1:48">
      <c r="A1" s="1" t="s">
        <v>131</v>
      </c>
      <c r="F1" s="3" t="s">
        <v>15</v>
      </c>
      <c r="G1" s="3"/>
      <c r="H1" s="33"/>
      <c r="I1" s="33"/>
      <c r="J1" s="33"/>
      <c r="K1" s="33"/>
      <c r="L1" s="33"/>
      <c r="M1" s="33"/>
      <c r="N1" s="3"/>
      <c r="O1" s="3"/>
      <c r="R1" s="9"/>
      <c r="X1" s="22"/>
      <c r="Y1" t="s">
        <v>16</v>
      </c>
      <c r="AA1" s="33"/>
      <c r="AB1" s="33"/>
      <c r="AC1" s="33"/>
      <c r="AD1" s="33"/>
      <c r="AE1" s="33"/>
      <c r="AF1" s="33"/>
      <c r="AG1" s="33"/>
      <c r="AH1" s="33"/>
      <c r="AK1" s="9"/>
      <c r="AP1" s="22"/>
      <c r="AV1" s="7">
        <f ca="1">NOW()</f>
        <v>41518.640575925929</v>
      </c>
    </row>
    <row r="2" spans="1:48">
      <c r="A2" s="1" t="s">
        <v>117</v>
      </c>
      <c r="R2" s="9"/>
      <c r="X2" s="22"/>
      <c r="AK2" s="9"/>
      <c r="AP2" s="22"/>
      <c r="AV2" s="8">
        <f ca="1">NOW()</f>
        <v>41518.640575925929</v>
      </c>
    </row>
    <row r="3" spans="1:48">
      <c r="A3" t="s">
        <v>70</v>
      </c>
      <c r="R3" s="9"/>
      <c r="X3" s="22"/>
      <c r="AK3" s="9"/>
      <c r="AP3" s="22"/>
    </row>
    <row r="4" spans="1:48">
      <c r="F4" s="34" t="s">
        <v>10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4"/>
      <c r="S4" s="34" t="s">
        <v>12</v>
      </c>
      <c r="T4" s="34"/>
      <c r="U4" s="34"/>
      <c r="V4" s="2" t="s">
        <v>13</v>
      </c>
      <c r="W4" s="2"/>
      <c r="X4" s="22"/>
      <c r="Y4" s="34" t="s">
        <v>10</v>
      </c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24"/>
      <c r="AL4" s="34" t="s">
        <v>12</v>
      </c>
      <c r="AM4" s="34"/>
      <c r="AN4" s="34"/>
      <c r="AO4" s="2" t="s">
        <v>13</v>
      </c>
      <c r="AP4" s="22"/>
      <c r="AQ4" s="34" t="s">
        <v>17</v>
      </c>
      <c r="AR4" s="34"/>
      <c r="AS4" s="2" t="s">
        <v>20</v>
      </c>
      <c r="AT4" s="2" t="s">
        <v>85</v>
      </c>
      <c r="AU4" s="2" t="s">
        <v>28</v>
      </c>
    </row>
    <row r="5" spans="1:48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44</v>
      </c>
      <c r="H5" s="2" t="s">
        <v>48</v>
      </c>
      <c r="I5" s="2" t="s">
        <v>71</v>
      </c>
      <c r="J5" s="2" t="s">
        <v>72</v>
      </c>
      <c r="K5" s="2" t="s">
        <v>73</v>
      </c>
      <c r="L5" s="2" t="s">
        <v>22</v>
      </c>
      <c r="M5" s="2" t="s">
        <v>74</v>
      </c>
      <c r="N5" s="2" t="s">
        <v>61</v>
      </c>
      <c r="O5" s="2" t="s">
        <v>62</v>
      </c>
      <c r="P5" s="2" t="s">
        <v>2</v>
      </c>
      <c r="Q5" s="2" t="s">
        <v>9</v>
      </c>
      <c r="R5" s="24"/>
      <c r="S5" s="2" t="s">
        <v>39</v>
      </c>
      <c r="T5" s="2" t="s">
        <v>68</v>
      </c>
      <c r="U5" s="2" t="s">
        <v>9</v>
      </c>
      <c r="V5" s="2" t="s">
        <v>14</v>
      </c>
      <c r="W5" s="2" t="s">
        <v>42</v>
      </c>
      <c r="X5" s="23"/>
      <c r="Y5" s="2" t="s">
        <v>8</v>
      </c>
      <c r="Z5" s="2" t="s">
        <v>44</v>
      </c>
      <c r="AA5" s="2" t="s">
        <v>48</v>
      </c>
      <c r="AB5" s="2" t="s">
        <v>71</v>
      </c>
      <c r="AC5" s="2" t="s">
        <v>72</v>
      </c>
      <c r="AD5" s="2" t="s">
        <v>73</v>
      </c>
      <c r="AE5" s="2" t="s">
        <v>22</v>
      </c>
      <c r="AF5" s="2" t="s">
        <v>74</v>
      </c>
      <c r="AG5" s="2" t="s">
        <v>61</v>
      </c>
      <c r="AH5" s="2" t="s">
        <v>62</v>
      </c>
      <c r="AI5" s="2" t="s">
        <v>2</v>
      </c>
      <c r="AJ5" s="2" t="s">
        <v>9</v>
      </c>
      <c r="AK5" s="24"/>
      <c r="AL5" s="2" t="s">
        <v>39</v>
      </c>
      <c r="AM5" s="2" t="s">
        <v>68</v>
      </c>
      <c r="AN5" s="2" t="s">
        <v>9</v>
      </c>
      <c r="AO5" s="2" t="s">
        <v>14</v>
      </c>
      <c r="AP5" s="23"/>
      <c r="AQ5" s="2" t="s">
        <v>18</v>
      </c>
      <c r="AR5" s="2" t="s">
        <v>19</v>
      </c>
      <c r="AS5" s="2" t="s">
        <v>9</v>
      </c>
      <c r="AT5" s="2" t="s">
        <v>95</v>
      </c>
      <c r="AU5" s="2" t="s">
        <v>14</v>
      </c>
      <c r="AV5" s="2" t="s">
        <v>21</v>
      </c>
    </row>
    <row r="6" spans="1:48">
      <c r="A6">
        <v>7</v>
      </c>
      <c r="B6" t="s">
        <v>121</v>
      </c>
      <c r="C6" t="s">
        <v>120</v>
      </c>
      <c r="D6" t="s">
        <v>105</v>
      </c>
      <c r="E6" t="s">
        <v>99</v>
      </c>
      <c r="F6" s="20">
        <v>4.5</v>
      </c>
      <c r="G6" s="20">
        <v>5.8</v>
      </c>
      <c r="H6" s="20">
        <v>6</v>
      </c>
      <c r="I6" s="20">
        <v>7</v>
      </c>
      <c r="J6" s="20">
        <v>5.8</v>
      </c>
      <c r="K6" s="20">
        <v>5</v>
      </c>
      <c r="L6" s="20">
        <v>6</v>
      </c>
      <c r="M6" s="20">
        <v>4.8</v>
      </c>
      <c r="N6" s="4">
        <f>SUM(F6:M6)</f>
        <v>44.9</v>
      </c>
      <c r="O6" s="13">
        <f>N6/8</f>
        <v>5.6124999999999998</v>
      </c>
      <c r="P6" s="20">
        <v>5.9</v>
      </c>
      <c r="Q6" s="5">
        <f>(O6*0.75)+(P6*0.25)</f>
        <v>5.6843749999999993</v>
      </c>
      <c r="R6" s="9"/>
      <c r="S6" s="20">
        <v>6.6</v>
      </c>
      <c r="T6" s="20">
        <v>7.6</v>
      </c>
      <c r="U6" s="6">
        <f>(S6*0.25)+(T6*0.75)</f>
        <v>7.35</v>
      </c>
      <c r="V6" s="6">
        <f>(Q6+U6)/2</f>
        <v>6.5171874999999995</v>
      </c>
      <c r="W6" s="27">
        <v>0</v>
      </c>
      <c r="X6" s="22"/>
      <c r="Y6" s="20">
        <v>3</v>
      </c>
      <c r="Z6" s="20">
        <v>4.7</v>
      </c>
      <c r="AA6" s="20">
        <v>4.5</v>
      </c>
      <c r="AB6" s="20">
        <v>5.2</v>
      </c>
      <c r="AC6" s="20">
        <v>5.2</v>
      </c>
      <c r="AD6" s="20">
        <v>5.3</v>
      </c>
      <c r="AE6" s="20">
        <v>6</v>
      </c>
      <c r="AF6" s="20">
        <v>5</v>
      </c>
      <c r="AG6" s="4">
        <f>SUM(Y6:AF6)</f>
        <v>38.9</v>
      </c>
      <c r="AH6" s="13">
        <f>AG6/8</f>
        <v>4.8624999999999998</v>
      </c>
      <c r="AI6" s="20">
        <v>6.3</v>
      </c>
      <c r="AJ6" s="5">
        <f>(AH6*0.75)+(AI6*0.25)</f>
        <v>5.2218749999999998</v>
      </c>
      <c r="AK6" s="9"/>
      <c r="AL6" s="20">
        <v>5.8</v>
      </c>
      <c r="AM6" s="20">
        <v>7.4</v>
      </c>
      <c r="AN6" s="6">
        <f>(AL6*0.25)+(AM6*0.75)</f>
        <v>7.0000000000000009</v>
      </c>
      <c r="AO6" s="6">
        <f>(AJ6+AN6)/2</f>
        <v>6.1109375000000004</v>
      </c>
      <c r="AP6" s="22"/>
      <c r="AQ6" s="6">
        <f>V6</f>
        <v>6.5171874999999995</v>
      </c>
      <c r="AR6" s="6">
        <f>AO6</f>
        <v>6.1109375000000004</v>
      </c>
      <c r="AS6" s="6">
        <f>AVERAGE(AQ6:AR6)</f>
        <v>6.3140625000000004</v>
      </c>
      <c r="AT6" s="6">
        <f>W6</f>
        <v>0</v>
      </c>
      <c r="AU6" s="6">
        <f>AS6-AT6</f>
        <v>6.3140625000000004</v>
      </c>
      <c r="AV6">
        <v>1</v>
      </c>
    </row>
    <row r="7" spans="1:48">
      <c r="A7">
        <v>28</v>
      </c>
      <c r="B7" t="s">
        <v>144</v>
      </c>
      <c r="C7" t="s">
        <v>138</v>
      </c>
      <c r="D7" t="s">
        <v>139</v>
      </c>
      <c r="E7" t="s">
        <v>115</v>
      </c>
      <c r="F7" s="20">
        <v>5</v>
      </c>
      <c r="G7" s="20">
        <v>5</v>
      </c>
      <c r="H7" s="20">
        <v>5.8</v>
      </c>
      <c r="I7" s="20">
        <v>5.6</v>
      </c>
      <c r="J7" s="20">
        <v>5</v>
      </c>
      <c r="K7" s="20">
        <v>5.8</v>
      </c>
      <c r="L7" s="20">
        <v>5.8</v>
      </c>
      <c r="M7" s="20">
        <v>5.6</v>
      </c>
      <c r="N7" s="4">
        <f>SUM(F7:M7)</f>
        <v>43.599999999999994</v>
      </c>
      <c r="O7" s="13">
        <f>N7/8</f>
        <v>5.4499999999999993</v>
      </c>
      <c r="P7" s="20">
        <v>7.5</v>
      </c>
      <c r="Q7" s="5">
        <f>(O7*0.75)+(P7*0.25)</f>
        <v>5.9624999999999995</v>
      </c>
      <c r="R7" s="9"/>
      <c r="S7" s="20">
        <v>6</v>
      </c>
      <c r="T7" s="20">
        <v>7.2</v>
      </c>
      <c r="U7" s="6">
        <f>(S7*0.25)+(T7*0.75)</f>
        <v>6.9</v>
      </c>
      <c r="V7" s="6">
        <f>(Q7+U7)/2</f>
        <v>6.4312500000000004</v>
      </c>
      <c r="W7" s="27">
        <v>0</v>
      </c>
      <c r="X7" s="22"/>
      <c r="Y7" s="20">
        <v>5.2</v>
      </c>
      <c r="Z7" s="20">
        <v>5.5</v>
      </c>
      <c r="AA7" s="20">
        <v>5.3</v>
      </c>
      <c r="AB7" s="20">
        <v>5.2</v>
      </c>
      <c r="AC7" s="20">
        <v>4</v>
      </c>
      <c r="AD7" s="20">
        <v>4</v>
      </c>
      <c r="AE7" s="20">
        <v>6</v>
      </c>
      <c r="AF7" s="20">
        <v>5.3</v>
      </c>
      <c r="AG7" s="4">
        <f>SUM(Y7:AF7)</f>
        <v>40.5</v>
      </c>
      <c r="AH7" s="13">
        <f>AG7/8</f>
        <v>5.0625</v>
      </c>
      <c r="AI7" s="20">
        <v>6.7</v>
      </c>
      <c r="AJ7" s="5">
        <f>(AH7*0.75)+(AI7*0.25)</f>
        <v>5.4718749999999998</v>
      </c>
      <c r="AK7" s="9"/>
      <c r="AL7" s="20">
        <v>5.2</v>
      </c>
      <c r="AM7" s="20">
        <v>6.1</v>
      </c>
      <c r="AN7" s="6">
        <f>(AL7*0.25)+(AM7*0.75)</f>
        <v>5.8749999999999991</v>
      </c>
      <c r="AO7" s="6">
        <f>(AJ7+AN7)/2</f>
        <v>5.6734374999999995</v>
      </c>
      <c r="AP7" s="22"/>
      <c r="AQ7" s="6">
        <f>V7</f>
        <v>6.4312500000000004</v>
      </c>
      <c r="AR7" s="6">
        <f>AO7</f>
        <v>5.6734374999999995</v>
      </c>
      <c r="AS7" s="6">
        <f>AVERAGE(AQ7:AR7)</f>
        <v>6.0523437500000004</v>
      </c>
      <c r="AT7" s="6">
        <f>W7</f>
        <v>0</v>
      </c>
      <c r="AU7" s="6">
        <f>AS7-AT7</f>
        <v>6.0523437500000004</v>
      </c>
      <c r="AV7">
        <v>2</v>
      </c>
    </row>
    <row r="8" spans="1:48">
      <c r="A8">
        <v>13</v>
      </c>
      <c r="B8" t="s">
        <v>122</v>
      </c>
      <c r="C8" t="s">
        <v>120</v>
      </c>
      <c r="D8" t="s">
        <v>105</v>
      </c>
      <c r="E8" t="s">
        <v>99</v>
      </c>
      <c r="F8" s="20">
        <v>4</v>
      </c>
      <c r="G8" s="20">
        <v>4</v>
      </c>
      <c r="H8" s="20">
        <v>4.8</v>
      </c>
      <c r="I8" s="20">
        <v>6</v>
      </c>
      <c r="J8" s="20">
        <v>4</v>
      </c>
      <c r="K8" s="20">
        <v>4</v>
      </c>
      <c r="L8" s="20">
        <v>5</v>
      </c>
      <c r="M8" s="20">
        <v>5</v>
      </c>
      <c r="N8" s="4">
        <f>SUM(F8:M8)</f>
        <v>36.799999999999997</v>
      </c>
      <c r="O8" s="13">
        <f>N8/8</f>
        <v>4.5999999999999996</v>
      </c>
      <c r="P8" s="20">
        <v>5.9</v>
      </c>
      <c r="Q8" s="5">
        <f>(O8*0.75)+(P8*0.25)</f>
        <v>4.9249999999999998</v>
      </c>
      <c r="R8" s="9"/>
      <c r="S8" s="20">
        <v>5.3</v>
      </c>
      <c r="T8" s="20">
        <v>7</v>
      </c>
      <c r="U8" s="6">
        <f>(S8*0.25)+(T8*0.75)</f>
        <v>6.5750000000000002</v>
      </c>
      <c r="V8" s="6">
        <f>(Q8+U8)/2</f>
        <v>5.75</v>
      </c>
      <c r="W8" s="27">
        <v>0</v>
      </c>
      <c r="X8" s="22"/>
      <c r="Y8" s="20">
        <v>4</v>
      </c>
      <c r="Z8" s="20">
        <v>5</v>
      </c>
      <c r="AA8" s="20">
        <v>5</v>
      </c>
      <c r="AB8" s="20">
        <v>5</v>
      </c>
      <c r="AC8" s="20">
        <v>4.7</v>
      </c>
      <c r="AD8" s="20">
        <v>4.7</v>
      </c>
      <c r="AE8" s="20">
        <v>3</v>
      </c>
      <c r="AF8" s="20">
        <v>3.5</v>
      </c>
      <c r="AG8" s="4">
        <f>SUM(Y8:AF8)</f>
        <v>34.9</v>
      </c>
      <c r="AH8" s="13">
        <f>AG8/8</f>
        <v>4.3624999999999998</v>
      </c>
      <c r="AI8" s="20">
        <v>6</v>
      </c>
      <c r="AJ8" s="5">
        <f>(AH8*0.75)+(AI8*0.25)</f>
        <v>4.7718749999999996</v>
      </c>
      <c r="AK8" s="9"/>
      <c r="AL8" s="20">
        <v>6.4</v>
      </c>
      <c r="AM8" s="20">
        <v>6.8</v>
      </c>
      <c r="AN8" s="6">
        <f>(AL8*0.25)+(AM8*0.75)</f>
        <v>6.6999999999999993</v>
      </c>
      <c r="AO8" s="6">
        <f>(AJ8+AN8)/2</f>
        <v>5.7359374999999995</v>
      </c>
      <c r="AP8" s="22"/>
      <c r="AQ8" s="6">
        <f>V8</f>
        <v>5.75</v>
      </c>
      <c r="AR8" s="6">
        <f>AO8</f>
        <v>5.7359374999999995</v>
      </c>
      <c r="AS8" s="6">
        <f>AVERAGE(AQ8:AR8)</f>
        <v>5.7429687499999993</v>
      </c>
      <c r="AT8" s="6">
        <f>W8</f>
        <v>0</v>
      </c>
      <c r="AU8" s="6">
        <f>AS8-AT8</f>
        <v>5.7429687499999993</v>
      </c>
      <c r="AV8">
        <v>3</v>
      </c>
    </row>
    <row r="9" spans="1:48">
      <c r="A9">
        <v>36</v>
      </c>
      <c r="B9" t="s">
        <v>167</v>
      </c>
      <c r="C9" t="s">
        <v>140</v>
      </c>
      <c r="D9" t="s">
        <v>142</v>
      </c>
      <c r="E9" t="s">
        <v>109</v>
      </c>
      <c r="F9" s="20">
        <v>0</v>
      </c>
      <c r="G9" s="20">
        <v>4.8</v>
      </c>
      <c r="H9" s="20">
        <v>5.5</v>
      </c>
      <c r="I9" s="20">
        <v>6</v>
      </c>
      <c r="J9" s="20">
        <v>5.5</v>
      </c>
      <c r="K9" s="20">
        <v>5.5</v>
      </c>
      <c r="L9" s="20">
        <v>5</v>
      </c>
      <c r="M9" s="20">
        <v>4.8</v>
      </c>
      <c r="N9" s="4">
        <f>SUM(F9:M9)</f>
        <v>37.099999999999994</v>
      </c>
      <c r="O9" s="13">
        <f>N9/8</f>
        <v>4.6374999999999993</v>
      </c>
      <c r="P9" s="20">
        <v>4.8</v>
      </c>
      <c r="Q9" s="5">
        <f>(O9*0.75)+(P9*0.25)</f>
        <v>4.6781249999999996</v>
      </c>
      <c r="R9" s="9"/>
      <c r="S9" s="20">
        <v>6.1</v>
      </c>
      <c r="T9" s="20">
        <v>7.5</v>
      </c>
      <c r="U9" s="6">
        <f>(S9*0.25)+(T9*0.75)</f>
        <v>7.15</v>
      </c>
      <c r="V9" s="6">
        <f>(Q9+U9)/2</f>
        <v>5.9140625</v>
      </c>
      <c r="W9" s="27">
        <v>0</v>
      </c>
      <c r="X9" s="22"/>
      <c r="Y9" s="20">
        <v>4</v>
      </c>
      <c r="Z9" s="20">
        <v>3.5</v>
      </c>
      <c r="AA9" s="20">
        <v>4.5</v>
      </c>
      <c r="AB9" s="20">
        <v>4.5</v>
      </c>
      <c r="AC9" s="20">
        <v>4.8</v>
      </c>
      <c r="AD9" s="20">
        <v>4.8</v>
      </c>
      <c r="AE9" s="20">
        <v>5.3</v>
      </c>
      <c r="AF9" s="20">
        <v>5</v>
      </c>
      <c r="AG9" s="4">
        <f>SUM(Y9:AF9)</f>
        <v>36.400000000000006</v>
      </c>
      <c r="AH9" s="13">
        <f>AG9/8</f>
        <v>4.5500000000000007</v>
      </c>
      <c r="AI9" s="20">
        <v>5.5</v>
      </c>
      <c r="AJ9" s="5">
        <f>(AH9*0.75)+(AI9*0.25)</f>
        <v>4.7875000000000005</v>
      </c>
      <c r="AK9" s="9"/>
      <c r="AL9" s="20">
        <v>5.0999999999999996</v>
      </c>
      <c r="AM9" s="20">
        <v>6.6</v>
      </c>
      <c r="AN9" s="6">
        <f>(AL9*0.25)+(AM9*0.75)</f>
        <v>6.2249999999999996</v>
      </c>
      <c r="AO9" s="6">
        <f>(AJ9+AN9)/2</f>
        <v>5.5062499999999996</v>
      </c>
      <c r="AP9" s="22"/>
      <c r="AQ9" s="6">
        <f>V9</f>
        <v>5.9140625</v>
      </c>
      <c r="AR9" s="6">
        <f>AO9</f>
        <v>5.5062499999999996</v>
      </c>
      <c r="AS9" s="6">
        <f>AVERAGE(AQ9:AR9)</f>
        <v>5.7101562499999998</v>
      </c>
      <c r="AT9" s="6">
        <f>W9</f>
        <v>0</v>
      </c>
      <c r="AU9" s="6">
        <f>AS9-AT9</f>
        <v>5.7101562499999998</v>
      </c>
      <c r="AV9">
        <v>4</v>
      </c>
    </row>
    <row r="10" spans="1:48">
      <c r="A10">
        <v>14</v>
      </c>
      <c r="B10" t="s">
        <v>125</v>
      </c>
      <c r="C10" t="s">
        <v>120</v>
      </c>
      <c r="D10" t="s">
        <v>105</v>
      </c>
      <c r="E10" t="s">
        <v>99</v>
      </c>
      <c r="F10" s="20">
        <v>4.8</v>
      </c>
      <c r="G10" s="20">
        <v>5</v>
      </c>
      <c r="H10" s="20">
        <v>5</v>
      </c>
      <c r="I10" s="20">
        <v>4</v>
      </c>
      <c r="J10" s="20">
        <v>4</v>
      </c>
      <c r="K10" s="20">
        <v>3.8</v>
      </c>
      <c r="L10" s="20">
        <v>4.8</v>
      </c>
      <c r="M10" s="20">
        <v>4</v>
      </c>
      <c r="N10" s="4">
        <f>SUM(F10:M10)</f>
        <v>35.400000000000006</v>
      </c>
      <c r="O10" s="13">
        <f>N10/8</f>
        <v>4.4250000000000007</v>
      </c>
      <c r="P10" s="20">
        <v>5.2</v>
      </c>
      <c r="Q10" s="5">
        <f>(O10*0.75)+(P10*0.25)</f>
        <v>4.6187500000000004</v>
      </c>
      <c r="R10" s="9"/>
      <c r="S10" s="20">
        <v>5.3</v>
      </c>
      <c r="T10" s="20">
        <v>7</v>
      </c>
      <c r="U10" s="6">
        <f>(S10*0.25)+(T10*0.75)</f>
        <v>6.5750000000000002</v>
      </c>
      <c r="V10" s="6">
        <f>(Q10+U10)/2</f>
        <v>5.5968750000000007</v>
      </c>
      <c r="W10" s="27">
        <v>0</v>
      </c>
      <c r="X10" s="22"/>
      <c r="Y10" s="20">
        <v>5</v>
      </c>
      <c r="Z10" s="20">
        <v>5.5</v>
      </c>
      <c r="AA10" s="20">
        <v>5.2</v>
      </c>
      <c r="AB10" s="20">
        <v>5.5</v>
      </c>
      <c r="AC10" s="20">
        <v>4.8</v>
      </c>
      <c r="AD10" s="20">
        <v>4.8</v>
      </c>
      <c r="AE10" s="20">
        <v>5.7</v>
      </c>
      <c r="AF10" s="20">
        <v>4.8</v>
      </c>
      <c r="AG10" s="4">
        <f>SUM(Y10:AF10)</f>
        <v>41.3</v>
      </c>
      <c r="AH10" s="13">
        <f>AG10/8</f>
        <v>5.1624999999999996</v>
      </c>
      <c r="AI10" s="20">
        <v>5.7</v>
      </c>
      <c r="AJ10" s="5">
        <f>(AH10*0.75)+(AI10*0.25)</f>
        <v>5.296875</v>
      </c>
      <c r="AK10" s="9"/>
      <c r="AL10" s="20">
        <v>4.5</v>
      </c>
      <c r="AM10" s="20">
        <v>6.7</v>
      </c>
      <c r="AN10" s="6">
        <f>(AL10*0.25)+(AM10*0.75)</f>
        <v>6.15</v>
      </c>
      <c r="AO10" s="6">
        <f>(AJ10+AN10)/2</f>
        <v>5.7234375000000002</v>
      </c>
      <c r="AP10" s="22"/>
      <c r="AQ10" s="6">
        <f>V10</f>
        <v>5.5968750000000007</v>
      </c>
      <c r="AR10" s="6">
        <f>AO10</f>
        <v>5.7234375000000002</v>
      </c>
      <c r="AS10" s="6">
        <f>AVERAGE(AQ10:AR10)</f>
        <v>5.66015625</v>
      </c>
      <c r="AT10" s="6">
        <f>W10</f>
        <v>0</v>
      </c>
      <c r="AU10" s="6">
        <f>AS10-AT10</f>
        <v>5.66015625</v>
      </c>
      <c r="AV10">
        <v>5</v>
      </c>
    </row>
    <row r="11" spans="1:48">
      <c r="A11">
        <v>12</v>
      </c>
      <c r="B11" t="s">
        <v>119</v>
      </c>
      <c r="C11" t="s">
        <v>120</v>
      </c>
      <c r="D11" t="s">
        <v>105</v>
      </c>
      <c r="E11" t="s">
        <v>99</v>
      </c>
      <c r="F11" s="20">
        <v>5</v>
      </c>
      <c r="G11" s="20">
        <v>6</v>
      </c>
      <c r="H11" s="20">
        <v>6.5</v>
      </c>
      <c r="I11" s="20">
        <v>6</v>
      </c>
      <c r="J11" s="20">
        <v>5.8</v>
      </c>
      <c r="K11" s="20">
        <v>6.5</v>
      </c>
      <c r="L11" s="20">
        <v>5.5</v>
      </c>
      <c r="M11" s="20">
        <v>4.5</v>
      </c>
      <c r="N11" s="4">
        <f>SUM(F11:M11)</f>
        <v>45.8</v>
      </c>
      <c r="O11" s="13">
        <f>N11/8</f>
        <v>5.7249999999999996</v>
      </c>
      <c r="P11" s="20">
        <v>6</v>
      </c>
      <c r="Q11" s="5">
        <f>(O11*0.75)+(P11*0.25)</f>
        <v>5.7937499999999993</v>
      </c>
      <c r="R11" s="9"/>
      <c r="S11" s="20">
        <v>5.8</v>
      </c>
      <c r="T11" s="20">
        <v>8</v>
      </c>
      <c r="U11" s="6">
        <f>(S11*0.25)+(T11*0.75)</f>
        <v>7.45</v>
      </c>
      <c r="V11" s="6">
        <f>(Q11+U11)/2</f>
        <v>6.6218749999999993</v>
      </c>
      <c r="W11" s="27">
        <v>1</v>
      </c>
      <c r="X11" s="22"/>
      <c r="Y11" s="20">
        <v>6</v>
      </c>
      <c r="Z11" s="20">
        <v>6.3</v>
      </c>
      <c r="AA11" s="20">
        <v>5.7</v>
      </c>
      <c r="AB11" s="20">
        <v>5.5</v>
      </c>
      <c r="AC11" s="20">
        <v>5.7</v>
      </c>
      <c r="AD11" s="20">
        <v>6</v>
      </c>
      <c r="AE11" s="20">
        <v>6.3</v>
      </c>
      <c r="AF11" s="20">
        <v>5.2</v>
      </c>
      <c r="AG11" s="4">
        <f>SUM(Y11:AF11)</f>
        <v>46.7</v>
      </c>
      <c r="AH11" s="13">
        <f>AG11/8</f>
        <v>5.8375000000000004</v>
      </c>
      <c r="AI11" s="20">
        <v>6.2</v>
      </c>
      <c r="AJ11" s="5">
        <f>(AH11*0.75)+(AI11*0.25)</f>
        <v>5.9281250000000005</v>
      </c>
      <c r="AK11" s="9"/>
      <c r="AL11" s="20">
        <v>5.5</v>
      </c>
      <c r="AM11" s="20">
        <v>7.3</v>
      </c>
      <c r="AN11" s="6">
        <f>(AL11*0.25)+(AM11*0.75)</f>
        <v>6.85</v>
      </c>
      <c r="AO11" s="6">
        <f>(AJ11+AN11)/2</f>
        <v>6.3890624999999996</v>
      </c>
      <c r="AP11" s="22"/>
      <c r="AQ11" s="6">
        <f>V11</f>
        <v>6.6218749999999993</v>
      </c>
      <c r="AR11" s="6">
        <f>AO11</f>
        <v>6.3890624999999996</v>
      </c>
      <c r="AS11" s="6">
        <f>AVERAGE(AQ11:AR11)</f>
        <v>6.5054687499999995</v>
      </c>
      <c r="AT11" s="6">
        <f>W11</f>
        <v>1</v>
      </c>
      <c r="AU11" s="6">
        <f>AS11-AT11</f>
        <v>5.5054687499999995</v>
      </c>
      <c r="AV11">
        <v>6</v>
      </c>
    </row>
    <row r="12" spans="1:48">
      <c r="A12">
        <v>25</v>
      </c>
      <c r="B12" t="s">
        <v>168</v>
      </c>
      <c r="C12" t="s">
        <v>162</v>
      </c>
      <c r="D12" t="s">
        <v>133</v>
      </c>
      <c r="E12" t="s">
        <v>101</v>
      </c>
      <c r="F12" s="20">
        <v>3.5</v>
      </c>
      <c r="G12" s="20">
        <v>4</v>
      </c>
      <c r="H12" s="20">
        <v>4.8</v>
      </c>
      <c r="I12" s="20">
        <v>4</v>
      </c>
      <c r="J12" s="20">
        <v>4.8</v>
      </c>
      <c r="K12" s="20">
        <v>4.8</v>
      </c>
      <c r="L12" s="20">
        <v>1.5</v>
      </c>
      <c r="M12" s="20">
        <v>4.5</v>
      </c>
      <c r="N12" s="4">
        <f>SUM(F12:M12)</f>
        <v>31.900000000000002</v>
      </c>
      <c r="O12" s="13">
        <f>N12/8</f>
        <v>3.9875000000000003</v>
      </c>
      <c r="P12" s="20">
        <v>5.5</v>
      </c>
      <c r="Q12" s="5">
        <f>(O12*0.75)+(P12*0.25)</f>
        <v>4.3656249999999996</v>
      </c>
      <c r="R12" s="9"/>
      <c r="S12" s="20">
        <v>5.0999999999999996</v>
      </c>
      <c r="T12" s="20">
        <v>5.9</v>
      </c>
      <c r="U12" s="6">
        <f>(S12*0.25)+(T12*0.75)</f>
        <v>5.7000000000000011</v>
      </c>
      <c r="V12" s="6">
        <f>(Q12+U12)/2</f>
        <v>5.0328125000000004</v>
      </c>
      <c r="W12" s="27">
        <v>0</v>
      </c>
      <c r="X12" s="22"/>
      <c r="Y12" s="20">
        <v>3</v>
      </c>
      <c r="Z12" s="20">
        <v>5</v>
      </c>
      <c r="AA12" s="20">
        <v>4.7</v>
      </c>
      <c r="AB12" s="20">
        <v>4.5</v>
      </c>
      <c r="AC12" s="20">
        <v>4.8</v>
      </c>
      <c r="AD12" s="20">
        <v>4.8</v>
      </c>
      <c r="AE12" s="20">
        <v>1.5</v>
      </c>
      <c r="AF12" s="20">
        <v>4.7</v>
      </c>
      <c r="AG12" s="4">
        <f>SUM(Y12:AF12)</f>
        <v>33</v>
      </c>
      <c r="AH12" s="13">
        <f>AG12/8</f>
        <v>4.125</v>
      </c>
      <c r="AI12" s="20">
        <v>5.2</v>
      </c>
      <c r="AJ12" s="5">
        <f>(AH12*0.75)+(AI12*0.25)</f>
        <v>4.3937499999999998</v>
      </c>
      <c r="AK12" s="9"/>
      <c r="AL12" s="20">
        <v>4.7</v>
      </c>
      <c r="AM12" s="20">
        <v>7.3</v>
      </c>
      <c r="AN12" s="6">
        <f>(AL12*0.25)+(AM12*0.75)</f>
        <v>6.6499999999999995</v>
      </c>
      <c r="AO12" s="6">
        <f>(AJ12+AN12)/2</f>
        <v>5.5218749999999996</v>
      </c>
      <c r="AP12" s="22"/>
      <c r="AQ12" s="6">
        <f>V12</f>
        <v>5.0328125000000004</v>
      </c>
      <c r="AR12" s="6">
        <f>AO12</f>
        <v>5.5218749999999996</v>
      </c>
      <c r="AS12" s="6">
        <f>AVERAGE(AQ12:AR12)</f>
        <v>5.27734375</v>
      </c>
      <c r="AT12" s="6">
        <f>W12</f>
        <v>0</v>
      </c>
      <c r="AU12" s="6">
        <f>AS12-AT12</f>
        <v>5.27734375</v>
      </c>
    </row>
  </sheetData>
  <sortState ref="A6:AV12">
    <sortCondition ref="AV6:AV12"/>
  </sortState>
  <mergeCells count="7">
    <mergeCell ref="AQ4:AR4"/>
    <mergeCell ref="H1:M1"/>
    <mergeCell ref="F4:Q4"/>
    <mergeCell ref="AA1:AH1"/>
    <mergeCell ref="Y4:AJ4"/>
    <mergeCell ref="S4:U4"/>
    <mergeCell ref="AL4:AN4"/>
  </mergeCells>
  <phoneticPr fontId="2" type="noConversion"/>
  <pageMargins left="0.75" right="0.75" top="1" bottom="1" header="0.5" footer="0.5"/>
  <pageSetup paperSize="9" scale="98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30"/>
  <sheetViews>
    <sheetView workbookViewId="0">
      <pane xSplit="2" topLeftCell="X1" activePane="topRight" state="frozen"/>
      <selection pane="topRight" activeCell="A6" sqref="A6:AT10"/>
    </sheetView>
  </sheetViews>
  <sheetFormatPr defaultRowHeight="12.75"/>
  <cols>
    <col min="1" max="1" width="5.5703125" customWidth="1"/>
    <col min="2" max="2" width="21.28515625" customWidth="1"/>
    <col min="3" max="3" width="17.42578125" bestFit="1" customWidth="1"/>
    <col min="4" max="4" width="14.42578125" bestFit="1" customWidth="1"/>
    <col min="5" max="5" width="14.855468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5.7109375" customWidth="1"/>
    <col min="23" max="23" width="3.140625" customWidth="1"/>
    <col min="24" max="34" width="5.7109375" customWidth="1"/>
    <col min="35" max="35" width="3.140625" customWidth="1"/>
    <col min="36" max="38" width="5.7109375" customWidth="1"/>
    <col min="39" max="39" width="6.7109375" customWidth="1"/>
    <col min="40" max="40" width="3.140625" customWidth="1"/>
    <col min="41" max="45" width="6.7109375" customWidth="1"/>
    <col min="46" max="46" width="11.5703125" customWidth="1"/>
  </cols>
  <sheetData>
    <row r="1" spans="1:46">
      <c r="A1" s="1" t="s">
        <v>131</v>
      </c>
      <c r="F1" s="32" t="s">
        <v>15</v>
      </c>
      <c r="G1" s="32"/>
      <c r="H1" s="33"/>
      <c r="I1" s="33"/>
      <c r="J1" s="33"/>
      <c r="K1" s="33"/>
      <c r="L1" s="33"/>
      <c r="M1" s="33"/>
      <c r="N1" s="32"/>
      <c r="O1" s="32"/>
      <c r="Q1" s="9"/>
      <c r="W1" s="22"/>
      <c r="X1" t="s">
        <v>16</v>
      </c>
      <c r="Z1" s="33"/>
      <c r="AA1" s="33"/>
      <c r="AB1" s="33"/>
      <c r="AC1" s="33"/>
      <c r="AD1" s="33"/>
      <c r="AE1" s="33"/>
      <c r="AF1" s="33"/>
      <c r="AG1" s="33"/>
      <c r="AI1" s="9"/>
      <c r="AN1" s="22"/>
      <c r="AT1" s="7">
        <f ca="1">NOW()</f>
        <v>41518.640575925929</v>
      </c>
    </row>
    <row r="2" spans="1:46">
      <c r="A2" s="1" t="s">
        <v>117</v>
      </c>
      <c r="B2" s="1"/>
      <c r="Q2" s="9"/>
      <c r="W2" s="22"/>
      <c r="AI2" s="9"/>
      <c r="AN2" s="22"/>
      <c r="AT2" s="8">
        <f ca="1">NOW()</f>
        <v>41518.640575925929</v>
      </c>
    </row>
    <row r="3" spans="1:46">
      <c r="A3" t="s">
        <v>173</v>
      </c>
      <c r="Q3" s="9"/>
      <c r="W3" s="22"/>
      <c r="AI3" s="9"/>
      <c r="AN3" s="22"/>
    </row>
    <row r="4" spans="1:46">
      <c r="F4" s="34" t="s">
        <v>10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24"/>
      <c r="R4" s="34" t="s">
        <v>12</v>
      </c>
      <c r="S4" s="34"/>
      <c r="T4" s="34"/>
      <c r="U4" s="31" t="s">
        <v>13</v>
      </c>
      <c r="V4" s="31"/>
      <c r="W4" s="22"/>
      <c r="X4" s="34" t="s">
        <v>10</v>
      </c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24"/>
      <c r="AJ4" s="34" t="s">
        <v>12</v>
      </c>
      <c r="AK4" s="34"/>
      <c r="AL4" s="34"/>
      <c r="AM4" s="31" t="s">
        <v>13</v>
      </c>
      <c r="AN4" s="22"/>
      <c r="AO4" s="34" t="s">
        <v>17</v>
      </c>
      <c r="AP4" s="34"/>
      <c r="AQ4" s="31" t="s">
        <v>20</v>
      </c>
      <c r="AR4" s="31" t="s">
        <v>85</v>
      </c>
      <c r="AS4" s="31" t="s">
        <v>28</v>
      </c>
    </row>
    <row r="5" spans="1:46" s="31" customFormat="1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8</v>
      </c>
      <c r="G5" s="31" t="s">
        <v>44</v>
      </c>
      <c r="H5" s="31" t="s">
        <v>48</v>
      </c>
      <c r="I5" s="31" t="s">
        <v>71</v>
      </c>
      <c r="J5" s="31" t="s">
        <v>72</v>
      </c>
      <c r="K5" s="31" t="s">
        <v>73</v>
      </c>
      <c r="L5" s="31" t="s">
        <v>22</v>
      </c>
      <c r="M5" s="31" t="s">
        <v>74</v>
      </c>
      <c r="N5" s="31" t="s">
        <v>61</v>
      </c>
      <c r="O5" s="31" t="s">
        <v>62</v>
      </c>
      <c r="P5" s="31" t="s">
        <v>9</v>
      </c>
      <c r="Q5" s="24"/>
      <c r="R5" s="31" t="s">
        <v>39</v>
      </c>
      <c r="S5" s="31" t="s">
        <v>68</v>
      </c>
      <c r="T5" s="31" t="s">
        <v>9</v>
      </c>
      <c r="U5" s="31" t="s">
        <v>14</v>
      </c>
      <c r="V5" s="31" t="s">
        <v>42</v>
      </c>
      <c r="W5" s="23"/>
      <c r="X5" s="31" t="s">
        <v>8</v>
      </c>
      <c r="Y5" s="31" t="s">
        <v>44</v>
      </c>
      <c r="Z5" s="31" t="s">
        <v>48</v>
      </c>
      <c r="AA5" s="31" t="s">
        <v>71</v>
      </c>
      <c r="AB5" s="31" t="s">
        <v>72</v>
      </c>
      <c r="AC5" s="31" t="s">
        <v>73</v>
      </c>
      <c r="AD5" s="31" t="s">
        <v>22</v>
      </c>
      <c r="AE5" s="31" t="s">
        <v>74</v>
      </c>
      <c r="AF5" s="31" t="s">
        <v>61</v>
      </c>
      <c r="AG5" s="31" t="s">
        <v>62</v>
      </c>
      <c r="AH5" s="31" t="s">
        <v>9</v>
      </c>
      <c r="AI5" s="24"/>
      <c r="AJ5" s="31" t="s">
        <v>39</v>
      </c>
      <c r="AK5" s="31" t="s">
        <v>68</v>
      </c>
      <c r="AL5" s="31" t="s">
        <v>9</v>
      </c>
      <c r="AM5" s="31" t="s">
        <v>14</v>
      </c>
      <c r="AN5" s="23"/>
      <c r="AO5" s="31" t="s">
        <v>18</v>
      </c>
      <c r="AP5" s="31" t="s">
        <v>19</v>
      </c>
      <c r="AQ5" s="31" t="s">
        <v>9</v>
      </c>
      <c r="AR5" s="31" t="s">
        <v>95</v>
      </c>
      <c r="AS5" s="31" t="s">
        <v>14</v>
      </c>
      <c r="AT5" s="31" t="s">
        <v>21</v>
      </c>
    </row>
    <row r="6" spans="1:46">
      <c r="A6">
        <v>21</v>
      </c>
      <c r="B6" t="s">
        <v>161</v>
      </c>
      <c r="C6" t="s">
        <v>162</v>
      </c>
      <c r="D6" t="s">
        <v>133</v>
      </c>
      <c r="E6" t="s">
        <v>101</v>
      </c>
      <c r="F6" s="20">
        <v>4.8</v>
      </c>
      <c r="G6" s="20">
        <v>5.5</v>
      </c>
      <c r="H6" s="20">
        <v>6.5</v>
      </c>
      <c r="I6" s="20">
        <v>6.5</v>
      </c>
      <c r="J6" s="20">
        <v>6.2</v>
      </c>
      <c r="K6" s="20">
        <v>5.8</v>
      </c>
      <c r="L6" s="20">
        <v>6</v>
      </c>
      <c r="M6" s="20">
        <v>6</v>
      </c>
      <c r="N6" s="4">
        <f>SUM(F6:M6)</f>
        <v>47.3</v>
      </c>
      <c r="O6" s="13">
        <f>N6/8</f>
        <v>5.9124999999999996</v>
      </c>
      <c r="P6" s="5">
        <f>O6</f>
        <v>5.9124999999999996</v>
      </c>
      <c r="Q6" s="9"/>
      <c r="R6" s="20">
        <v>6.2</v>
      </c>
      <c r="S6" s="20">
        <v>6.9</v>
      </c>
      <c r="T6" s="6">
        <f>(R6*0.25)+(S6*0.75)</f>
        <v>6.7250000000000005</v>
      </c>
      <c r="U6" s="6">
        <f>(P6+T6)/2</f>
        <v>6.3187499999999996</v>
      </c>
      <c r="V6" s="27">
        <v>0</v>
      </c>
      <c r="W6" s="22"/>
      <c r="X6" s="20">
        <v>4.5</v>
      </c>
      <c r="Y6" s="20">
        <v>2</v>
      </c>
      <c r="Z6" s="20">
        <v>4.5</v>
      </c>
      <c r="AA6" s="20">
        <v>5</v>
      </c>
      <c r="AB6" s="20">
        <v>5</v>
      </c>
      <c r="AC6" s="20">
        <v>4.3</v>
      </c>
      <c r="AD6" s="20">
        <v>5.2</v>
      </c>
      <c r="AE6" s="20">
        <v>4.7</v>
      </c>
      <c r="AF6" s="4">
        <f>SUM(X6:AE6)</f>
        <v>35.200000000000003</v>
      </c>
      <c r="AG6" s="13">
        <f>AF6/8</f>
        <v>4.4000000000000004</v>
      </c>
      <c r="AH6" s="5">
        <f>AG6</f>
        <v>4.4000000000000004</v>
      </c>
      <c r="AI6" s="9"/>
      <c r="AJ6" s="20">
        <v>5.0999999999999996</v>
      </c>
      <c r="AK6" s="20">
        <v>7.1</v>
      </c>
      <c r="AL6" s="6">
        <f>(AJ6*0.25)+(AK6*0.75)</f>
        <v>6.6</v>
      </c>
      <c r="AM6" s="6">
        <f>(AH6+AL6)/2</f>
        <v>5.5</v>
      </c>
      <c r="AN6" s="22"/>
      <c r="AO6" s="6">
        <f>U6</f>
        <v>6.3187499999999996</v>
      </c>
      <c r="AP6" s="6">
        <f>AM6</f>
        <v>5.5</v>
      </c>
      <c r="AQ6" s="6">
        <f>AVERAGE(AO6:AP6)</f>
        <v>5.9093749999999998</v>
      </c>
      <c r="AR6" s="6">
        <f>V6</f>
        <v>0</v>
      </c>
      <c r="AS6" s="6">
        <f>AQ6-AR6</f>
        <v>5.9093749999999998</v>
      </c>
      <c r="AT6">
        <v>1</v>
      </c>
    </row>
    <row r="7" spans="1:46">
      <c r="A7">
        <v>22</v>
      </c>
      <c r="B7" t="s">
        <v>154</v>
      </c>
      <c r="C7" t="s">
        <v>162</v>
      </c>
      <c r="D7" t="s">
        <v>133</v>
      </c>
      <c r="E7" t="s">
        <v>101</v>
      </c>
      <c r="F7" s="20">
        <v>6</v>
      </c>
      <c r="G7" s="20">
        <v>5.8</v>
      </c>
      <c r="H7" s="20">
        <v>5.5</v>
      </c>
      <c r="I7" s="20">
        <v>6.5</v>
      </c>
      <c r="J7" s="20">
        <v>6.8</v>
      </c>
      <c r="K7" s="20">
        <v>6.5</v>
      </c>
      <c r="L7" s="20">
        <v>7</v>
      </c>
      <c r="M7" s="20">
        <v>6</v>
      </c>
      <c r="N7" s="4">
        <f>SUM(F7:M7)</f>
        <v>50.1</v>
      </c>
      <c r="O7" s="13">
        <f>N7/8</f>
        <v>6.2625000000000002</v>
      </c>
      <c r="P7" s="5">
        <f>O7</f>
        <v>6.2625000000000002</v>
      </c>
      <c r="Q7" s="9"/>
      <c r="R7" s="20">
        <v>5.0999999999999996</v>
      </c>
      <c r="S7" s="20">
        <v>6.7</v>
      </c>
      <c r="T7" s="6">
        <f>(R7*0.25)+(S7*0.75)</f>
        <v>6.3000000000000007</v>
      </c>
      <c r="U7" s="6">
        <f>(P7+T7)/2</f>
        <v>6.28125</v>
      </c>
      <c r="V7" s="27">
        <v>0</v>
      </c>
      <c r="W7" s="22"/>
      <c r="X7" s="20">
        <v>4.7</v>
      </c>
      <c r="Y7" s="20">
        <v>5.2</v>
      </c>
      <c r="Z7" s="20">
        <v>3.5</v>
      </c>
      <c r="AA7" s="20">
        <v>4.2</v>
      </c>
      <c r="AB7" s="20">
        <v>5</v>
      </c>
      <c r="AC7" s="20">
        <v>5.2</v>
      </c>
      <c r="AD7" s="20">
        <v>6</v>
      </c>
      <c r="AE7" s="20">
        <v>4.7</v>
      </c>
      <c r="AF7" s="4">
        <f>SUM(X7:AE7)</f>
        <v>38.5</v>
      </c>
      <c r="AG7" s="13">
        <f>AF7/8</f>
        <v>4.8125</v>
      </c>
      <c r="AH7" s="5">
        <f>AG7</f>
        <v>4.8125</v>
      </c>
      <c r="AI7" s="9"/>
      <c r="AJ7" s="20">
        <v>5.2</v>
      </c>
      <c r="AK7" s="20">
        <v>6.6</v>
      </c>
      <c r="AL7" s="6">
        <f>(AJ7*0.25)+(AK7*0.75)</f>
        <v>6.2499999999999991</v>
      </c>
      <c r="AM7" s="6">
        <f>(AH7+AL7)/2</f>
        <v>5.53125</v>
      </c>
      <c r="AN7" s="22"/>
      <c r="AO7" s="6">
        <f>U7</f>
        <v>6.28125</v>
      </c>
      <c r="AP7" s="6">
        <f>AM7</f>
        <v>5.53125</v>
      </c>
      <c r="AQ7" s="6">
        <f>AVERAGE(AO7:AP7)</f>
        <v>5.90625</v>
      </c>
      <c r="AR7" s="6">
        <f>V7</f>
        <v>0</v>
      </c>
      <c r="AS7" s="6">
        <f>AQ7-AR7</f>
        <v>5.90625</v>
      </c>
      <c r="AT7">
        <v>2</v>
      </c>
    </row>
    <row r="8" spans="1:46">
      <c r="A8">
        <v>32</v>
      </c>
      <c r="B8" t="s">
        <v>146</v>
      </c>
      <c r="C8" t="s">
        <v>147</v>
      </c>
      <c r="D8" t="s">
        <v>118</v>
      </c>
      <c r="E8" t="s">
        <v>109</v>
      </c>
      <c r="F8" s="20">
        <v>6</v>
      </c>
      <c r="G8" s="20">
        <v>5.8</v>
      </c>
      <c r="H8" s="20">
        <v>4</v>
      </c>
      <c r="I8" s="20">
        <v>4</v>
      </c>
      <c r="J8" s="20">
        <v>6</v>
      </c>
      <c r="K8" s="20">
        <v>6</v>
      </c>
      <c r="L8" s="20">
        <v>5</v>
      </c>
      <c r="M8" s="20">
        <v>5.5</v>
      </c>
      <c r="N8" s="4">
        <f>SUM(F8:M8)</f>
        <v>42.3</v>
      </c>
      <c r="O8" s="13">
        <f>N8/8</f>
        <v>5.2874999999999996</v>
      </c>
      <c r="P8" s="5">
        <f>O8</f>
        <v>5.2874999999999996</v>
      </c>
      <c r="Q8" s="9"/>
      <c r="R8" s="20">
        <v>5.4</v>
      </c>
      <c r="S8" s="20">
        <v>7.2</v>
      </c>
      <c r="T8" s="6">
        <f>(R8*0.25)+(S8*0.75)</f>
        <v>6.75</v>
      </c>
      <c r="U8" s="6">
        <f>(P8+T8)/2</f>
        <v>6.0187499999999998</v>
      </c>
      <c r="V8" s="27">
        <v>0</v>
      </c>
      <c r="W8" s="22"/>
      <c r="X8" s="20">
        <v>5.6</v>
      </c>
      <c r="Y8" s="20">
        <v>5.6</v>
      </c>
      <c r="Z8" s="20">
        <v>0</v>
      </c>
      <c r="AA8" s="20">
        <v>5.5</v>
      </c>
      <c r="AB8" s="20">
        <v>5.3</v>
      </c>
      <c r="AC8" s="20">
        <v>5</v>
      </c>
      <c r="AD8" s="20">
        <v>5.2</v>
      </c>
      <c r="AE8" s="20">
        <v>5.2</v>
      </c>
      <c r="AF8" s="4">
        <f>SUM(X8:AE8)</f>
        <v>37.400000000000006</v>
      </c>
      <c r="AG8" s="13">
        <f>AF8/8</f>
        <v>4.6750000000000007</v>
      </c>
      <c r="AH8" s="5">
        <f>AG8</f>
        <v>4.6750000000000007</v>
      </c>
      <c r="AI8" s="9"/>
      <c r="AJ8" s="20">
        <v>4.7</v>
      </c>
      <c r="AK8" s="20">
        <v>6.7</v>
      </c>
      <c r="AL8" s="6">
        <f>(AJ8*0.25)+(AK8*0.75)</f>
        <v>6.2</v>
      </c>
      <c r="AM8" s="6">
        <f>(AH8+AL8)/2</f>
        <v>5.4375</v>
      </c>
      <c r="AN8" s="22"/>
      <c r="AO8" s="6">
        <f>U8</f>
        <v>6.0187499999999998</v>
      </c>
      <c r="AP8" s="6">
        <f>AM8</f>
        <v>5.4375</v>
      </c>
      <c r="AQ8" s="6">
        <f>AVERAGE(AO8:AP8)</f>
        <v>5.7281250000000004</v>
      </c>
      <c r="AR8" s="6">
        <f>V8</f>
        <v>0</v>
      </c>
      <c r="AS8" s="6">
        <f>AQ8-AR8</f>
        <v>5.7281250000000004</v>
      </c>
      <c r="AT8">
        <v>3</v>
      </c>
    </row>
    <row r="9" spans="1:46">
      <c r="A9">
        <v>29</v>
      </c>
      <c r="B9" t="s">
        <v>160</v>
      </c>
      <c r="C9" t="s">
        <v>138</v>
      </c>
      <c r="D9" t="s">
        <v>139</v>
      </c>
      <c r="E9" t="s">
        <v>115</v>
      </c>
      <c r="F9" s="20">
        <v>5</v>
      </c>
      <c r="G9" s="20">
        <v>4</v>
      </c>
      <c r="H9" s="20">
        <v>5.8</v>
      </c>
      <c r="I9" s="20">
        <v>5</v>
      </c>
      <c r="J9" s="20">
        <v>6</v>
      </c>
      <c r="K9" s="20">
        <v>6</v>
      </c>
      <c r="L9" s="20">
        <v>7</v>
      </c>
      <c r="M9" s="20">
        <v>5.5</v>
      </c>
      <c r="N9" s="4">
        <f>SUM(F9:M9)</f>
        <v>44.3</v>
      </c>
      <c r="O9" s="13">
        <f>N9/8</f>
        <v>5.5374999999999996</v>
      </c>
      <c r="P9" s="5">
        <f>O9</f>
        <v>5.5374999999999996</v>
      </c>
      <c r="Q9" s="9"/>
      <c r="R9" s="20">
        <v>4.3</v>
      </c>
      <c r="S9" s="20">
        <v>6.7</v>
      </c>
      <c r="T9" s="6">
        <f>(R9*0.25)+(S9*0.75)</f>
        <v>6.1000000000000005</v>
      </c>
      <c r="U9" s="6">
        <f>(P9+T9)/2</f>
        <v>5.8187499999999996</v>
      </c>
      <c r="V9" s="27">
        <v>0</v>
      </c>
      <c r="W9" s="22"/>
      <c r="X9" s="20">
        <v>4</v>
      </c>
      <c r="Y9" s="20">
        <v>5.3</v>
      </c>
      <c r="Z9" s="20">
        <v>4.7</v>
      </c>
      <c r="AA9" s="20">
        <v>5.3</v>
      </c>
      <c r="AB9" s="20">
        <v>5.2</v>
      </c>
      <c r="AC9" s="20">
        <v>5.2</v>
      </c>
      <c r="AD9" s="20">
        <v>5.3</v>
      </c>
      <c r="AE9" s="20">
        <v>5</v>
      </c>
      <c r="AF9" s="4">
        <f>SUM(X9:AE9)</f>
        <v>40</v>
      </c>
      <c r="AG9" s="13">
        <f>AF9/8</f>
        <v>5</v>
      </c>
      <c r="AH9" s="5">
        <f>AG9</f>
        <v>5</v>
      </c>
      <c r="AI9" s="9"/>
      <c r="AJ9" s="20">
        <v>4</v>
      </c>
      <c r="AK9" s="20">
        <v>6</v>
      </c>
      <c r="AL9" s="6">
        <f>(AJ9*0.25)+(AK9*0.75)</f>
        <v>5.5</v>
      </c>
      <c r="AM9" s="6">
        <f>(AH9+AL9)/2</f>
        <v>5.25</v>
      </c>
      <c r="AN9" s="22"/>
      <c r="AO9" s="6">
        <f>U9</f>
        <v>5.8187499999999996</v>
      </c>
      <c r="AP9" s="6">
        <f>AM9</f>
        <v>5.25</v>
      </c>
      <c r="AQ9" s="6">
        <f>AVERAGE(AO9:AP9)</f>
        <v>5.5343749999999998</v>
      </c>
      <c r="AR9" s="6">
        <f>V9</f>
        <v>0</v>
      </c>
      <c r="AS9" s="6">
        <f>AQ9-AR9</f>
        <v>5.5343749999999998</v>
      </c>
      <c r="AT9">
        <v>4</v>
      </c>
    </row>
    <row r="10" spans="1:46">
      <c r="A10">
        <v>23</v>
      </c>
      <c r="B10" t="s">
        <v>163</v>
      </c>
      <c r="C10" t="s">
        <v>162</v>
      </c>
      <c r="D10" t="s">
        <v>133</v>
      </c>
      <c r="E10" t="s">
        <v>101</v>
      </c>
      <c r="F10" s="20">
        <v>4</v>
      </c>
      <c r="G10" s="20">
        <v>3</v>
      </c>
      <c r="H10" s="20">
        <v>3.5</v>
      </c>
      <c r="I10" s="20">
        <v>3</v>
      </c>
      <c r="J10" s="20">
        <v>4.2</v>
      </c>
      <c r="K10" s="20">
        <v>3.5</v>
      </c>
      <c r="L10" s="20">
        <v>3.5</v>
      </c>
      <c r="M10" s="20">
        <v>4</v>
      </c>
      <c r="N10" s="4">
        <f>SUM(F10:M10)</f>
        <v>28.7</v>
      </c>
      <c r="O10" s="13">
        <f>N10/8</f>
        <v>3.5874999999999999</v>
      </c>
      <c r="P10" s="5">
        <f>O10</f>
        <v>3.5874999999999999</v>
      </c>
      <c r="Q10" s="9"/>
      <c r="R10" s="20">
        <v>3.1</v>
      </c>
      <c r="S10" s="20">
        <v>5.2</v>
      </c>
      <c r="T10" s="6">
        <f>(R10*0.25)+(S10*0.75)</f>
        <v>4.6750000000000007</v>
      </c>
      <c r="U10" s="6">
        <f>(P10+T10)/2</f>
        <v>4.1312500000000005</v>
      </c>
      <c r="V10" s="27">
        <v>0</v>
      </c>
      <c r="W10" s="22"/>
      <c r="X10" s="20">
        <v>2.5</v>
      </c>
      <c r="Y10" s="20">
        <v>1</v>
      </c>
      <c r="Z10" s="20">
        <v>3</v>
      </c>
      <c r="AA10" s="20">
        <v>4</v>
      </c>
      <c r="AB10" s="20">
        <v>1</v>
      </c>
      <c r="AC10" s="20">
        <v>0</v>
      </c>
      <c r="AD10" s="20">
        <v>1.5</v>
      </c>
      <c r="AE10" s="20">
        <v>3.5</v>
      </c>
      <c r="AF10" s="4">
        <f>SUM(X10:AE10)</f>
        <v>16.5</v>
      </c>
      <c r="AG10" s="13">
        <f>AF10/8</f>
        <v>2.0625</v>
      </c>
      <c r="AH10" s="5">
        <f>AG10</f>
        <v>2.0625</v>
      </c>
      <c r="AI10" s="9"/>
      <c r="AJ10" s="20">
        <v>3.5</v>
      </c>
      <c r="AK10" s="20">
        <v>5.4</v>
      </c>
      <c r="AL10" s="6">
        <f>(AJ10*0.25)+(AK10*0.75)</f>
        <v>4.9250000000000007</v>
      </c>
      <c r="AM10" s="6">
        <f>(AH10+AL10)/2</f>
        <v>3.4937500000000004</v>
      </c>
      <c r="AN10" s="22"/>
      <c r="AO10" s="6">
        <f>U10</f>
        <v>4.1312500000000005</v>
      </c>
      <c r="AP10" s="6">
        <f>AM10</f>
        <v>3.4937500000000004</v>
      </c>
      <c r="AQ10" s="6">
        <f>AVERAGE(AO10:AP10)</f>
        <v>3.8125000000000004</v>
      </c>
      <c r="AR10" s="6">
        <f>V10</f>
        <v>0</v>
      </c>
      <c r="AS10" s="6">
        <f>AQ10-AR10</f>
        <v>3.8125000000000004</v>
      </c>
      <c r="AT10">
        <v>5</v>
      </c>
    </row>
    <row r="29" spans="8:8">
      <c r="H29" s="29"/>
    </row>
    <row r="30" spans="8:8">
      <c r="H30" s="29"/>
    </row>
  </sheetData>
  <sortState ref="A6:AT10">
    <sortCondition ref="AT6:AT10"/>
  </sortState>
  <mergeCells count="7">
    <mergeCell ref="AO4:AP4"/>
    <mergeCell ref="H1:M1"/>
    <mergeCell ref="Z1:AG1"/>
    <mergeCell ref="F4:P4"/>
    <mergeCell ref="R4:T4"/>
    <mergeCell ref="X4:AH4"/>
    <mergeCell ref="AJ4:AL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31"/>
  <sheetViews>
    <sheetView workbookViewId="0">
      <pane xSplit="2" topLeftCell="Z1" activePane="topRight" state="frozen"/>
      <selection pane="topRight" activeCell="A9" sqref="A9:XFD9"/>
    </sheetView>
  </sheetViews>
  <sheetFormatPr defaultRowHeight="12.75"/>
  <cols>
    <col min="1" max="1" width="5.5703125" customWidth="1"/>
    <col min="2" max="2" width="21.28515625" customWidth="1"/>
    <col min="3" max="3" width="17.42578125" bestFit="1" customWidth="1"/>
    <col min="4" max="4" width="14.42578125" bestFit="1" customWidth="1"/>
    <col min="5" max="5" width="14.855468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5.7109375" customWidth="1"/>
    <col min="23" max="23" width="3.140625" customWidth="1"/>
    <col min="24" max="34" width="5.7109375" customWidth="1"/>
    <col min="35" max="35" width="3.140625" customWidth="1"/>
    <col min="36" max="38" width="5.7109375" customWidth="1"/>
    <col min="39" max="39" width="6.7109375" customWidth="1"/>
    <col min="40" max="40" width="3.140625" customWidth="1"/>
    <col min="41" max="45" width="6.7109375" customWidth="1"/>
    <col min="46" max="46" width="11.5703125" customWidth="1"/>
  </cols>
  <sheetData>
    <row r="1" spans="1:46">
      <c r="A1" s="1" t="s">
        <v>131</v>
      </c>
      <c r="F1" s="32" t="s">
        <v>15</v>
      </c>
      <c r="G1" s="32"/>
      <c r="H1" s="33"/>
      <c r="I1" s="33"/>
      <c r="J1" s="33"/>
      <c r="K1" s="33"/>
      <c r="L1" s="33"/>
      <c r="M1" s="33"/>
      <c r="N1" s="32"/>
      <c r="O1" s="32"/>
      <c r="Q1" s="9"/>
      <c r="W1" s="22"/>
      <c r="X1" t="s">
        <v>16</v>
      </c>
      <c r="Z1" s="33"/>
      <c r="AA1" s="33"/>
      <c r="AB1" s="33"/>
      <c r="AC1" s="33"/>
      <c r="AD1" s="33"/>
      <c r="AE1" s="33"/>
      <c r="AF1" s="33"/>
      <c r="AG1" s="33"/>
      <c r="AI1" s="9"/>
      <c r="AN1" s="22"/>
      <c r="AT1" s="7">
        <f ca="1">NOW()</f>
        <v>41518.640575925929</v>
      </c>
    </row>
    <row r="2" spans="1:46">
      <c r="A2" s="1" t="s">
        <v>117</v>
      </c>
      <c r="B2" s="1"/>
      <c r="Q2" s="9"/>
      <c r="W2" s="22"/>
      <c r="AI2" s="9"/>
      <c r="AN2" s="22"/>
      <c r="AT2" s="8">
        <f ca="1">NOW()</f>
        <v>41518.640575925929</v>
      </c>
    </row>
    <row r="3" spans="1:46">
      <c r="A3" t="s">
        <v>75</v>
      </c>
      <c r="Q3" s="9"/>
      <c r="W3" s="22"/>
      <c r="AI3" s="9"/>
      <c r="AN3" s="22"/>
    </row>
    <row r="4" spans="1:46">
      <c r="F4" s="34" t="s">
        <v>10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24"/>
      <c r="R4" s="34" t="s">
        <v>12</v>
      </c>
      <c r="S4" s="34"/>
      <c r="T4" s="34"/>
      <c r="U4" s="31" t="s">
        <v>13</v>
      </c>
      <c r="V4" s="31"/>
      <c r="W4" s="22"/>
      <c r="X4" s="34" t="s">
        <v>10</v>
      </c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24"/>
      <c r="AJ4" s="34" t="s">
        <v>12</v>
      </c>
      <c r="AK4" s="34"/>
      <c r="AL4" s="34"/>
      <c r="AM4" s="31" t="s">
        <v>13</v>
      </c>
      <c r="AN4" s="22"/>
      <c r="AO4" s="34" t="s">
        <v>17</v>
      </c>
      <c r="AP4" s="34"/>
      <c r="AQ4" s="31" t="s">
        <v>20</v>
      </c>
      <c r="AR4" s="31" t="s">
        <v>85</v>
      </c>
      <c r="AS4" s="31" t="s">
        <v>28</v>
      </c>
    </row>
    <row r="5" spans="1:46" s="31" customFormat="1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8</v>
      </c>
      <c r="G5" s="31" t="s">
        <v>44</v>
      </c>
      <c r="H5" s="31" t="s">
        <v>48</v>
      </c>
      <c r="I5" s="31" t="s">
        <v>71</v>
      </c>
      <c r="J5" s="31" t="s">
        <v>72</v>
      </c>
      <c r="K5" s="31" t="s">
        <v>73</v>
      </c>
      <c r="L5" s="31" t="s">
        <v>22</v>
      </c>
      <c r="M5" s="31" t="s">
        <v>74</v>
      </c>
      <c r="N5" s="31" t="s">
        <v>61</v>
      </c>
      <c r="O5" s="31" t="s">
        <v>62</v>
      </c>
      <c r="P5" s="31" t="s">
        <v>9</v>
      </c>
      <c r="Q5" s="24"/>
      <c r="R5" s="31" t="s">
        <v>39</v>
      </c>
      <c r="S5" s="31" t="s">
        <v>68</v>
      </c>
      <c r="T5" s="31" t="s">
        <v>9</v>
      </c>
      <c r="U5" s="31" t="s">
        <v>14</v>
      </c>
      <c r="V5" s="31" t="s">
        <v>42</v>
      </c>
      <c r="W5" s="23"/>
      <c r="X5" s="31" t="s">
        <v>8</v>
      </c>
      <c r="Y5" s="31" t="s">
        <v>44</v>
      </c>
      <c r="Z5" s="31" t="s">
        <v>48</v>
      </c>
      <c r="AA5" s="31" t="s">
        <v>71</v>
      </c>
      <c r="AB5" s="31" t="s">
        <v>72</v>
      </c>
      <c r="AC5" s="31" t="s">
        <v>73</v>
      </c>
      <c r="AD5" s="31" t="s">
        <v>22</v>
      </c>
      <c r="AE5" s="31" t="s">
        <v>74</v>
      </c>
      <c r="AF5" s="31" t="s">
        <v>61</v>
      </c>
      <c r="AG5" s="31" t="s">
        <v>62</v>
      </c>
      <c r="AH5" s="31" t="s">
        <v>9</v>
      </c>
      <c r="AI5" s="24"/>
      <c r="AJ5" s="31" t="s">
        <v>39</v>
      </c>
      <c r="AK5" s="31" t="s">
        <v>68</v>
      </c>
      <c r="AL5" s="31" t="s">
        <v>9</v>
      </c>
      <c r="AM5" s="31" t="s">
        <v>14</v>
      </c>
      <c r="AN5" s="23"/>
      <c r="AO5" s="31" t="s">
        <v>18</v>
      </c>
      <c r="AP5" s="31" t="s">
        <v>19</v>
      </c>
      <c r="AQ5" s="31" t="s">
        <v>9</v>
      </c>
      <c r="AR5" s="31" t="s">
        <v>95</v>
      </c>
      <c r="AS5" s="31" t="s">
        <v>14</v>
      </c>
      <c r="AT5" s="31" t="s">
        <v>21</v>
      </c>
    </row>
    <row r="6" spans="1:46">
      <c r="A6">
        <v>6</v>
      </c>
      <c r="B6" t="s">
        <v>165</v>
      </c>
      <c r="C6" t="s">
        <v>97</v>
      </c>
      <c r="D6" t="s">
        <v>96</v>
      </c>
      <c r="E6" t="s">
        <v>99</v>
      </c>
      <c r="F6" s="20">
        <v>4</v>
      </c>
      <c r="G6" s="20">
        <v>6</v>
      </c>
      <c r="H6" s="20">
        <v>6</v>
      </c>
      <c r="I6" s="20">
        <v>6</v>
      </c>
      <c r="J6" s="20">
        <v>5</v>
      </c>
      <c r="K6" s="20">
        <v>5</v>
      </c>
      <c r="L6" s="20">
        <v>5.0999999999999996</v>
      </c>
      <c r="M6" s="20">
        <v>5.8</v>
      </c>
      <c r="N6" s="4">
        <f>SUM(F6:M6)</f>
        <v>42.9</v>
      </c>
      <c r="O6" s="13">
        <f>N6/8</f>
        <v>5.3624999999999998</v>
      </c>
      <c r="P6" s="5">
        <f>O6</f>
        <v>5.3624999999999998</v>
      </c>
      <c r="Q6" s="9"/>
      <c r="R6" s="20">
        <v>5.3</v>
      </c>
      <c r="S6" s="20">
        <v>7.5</v>
      </c>
      <c r="T6" s="6">
        <f>(R6*0.25)+(S6*0.75)</f>
        <v>6.95</v>
      </c>
      <c r="U6" s="6">
        <f>(P6+T6)/2</f>
        <v>6.15625</v>
      </c>
      <c r="V6" s="27">
        <v>0</v>
      </c>
      <c r="W6" s="22"/>
      <c r="X6" s="20">
        <v>3.5</v>
      </c>
      <c r="Y6" s="20">
        <v>4.7</v>
      </c>
      <c r="Z6" s="20">
        <v>5</v>
      </c>
      <c r="AA6" s="20">
        <v>5</v>
      </c>
      <c r="AB6" s="20">
        <v>5</v>
      </c>
      <c r="AC6" s="20">
        <v>5</v>
      </c>
      <c r="AD6" s="20">
        <v>5.7</v>
      </c>
      <c r="AE6" s="20">
        <v>4.5</v>
      </c>
      <c r="AF6" s="4">
        <f>SUM(X6:AE6)</f>
        <v>38.4</v>
      </c>
      <c r="AG6" s="13">
        <f>AF6/8</f>
        <v>4.8</v>
      </c>
      <c r="AH6" s="5">
        <f>AG6</f>
        <v>4.8</v>
      </c>
      <c r="AI6" s="9"/>
      <c r="AJ6" s="20">
        <v>4.8</v>
      </c>
      <c r="AK6" s="20">
        <v>7</v>
      </c>
      <c r="AL6" s="6">
        <f>(AJ6*0.25)+(AK6*0.75)</f>
        <v>6.45</v>
      </c>
      <c r="AM6" s="6">
        <f>(AH6+AL6)/2</f>
        <v>5.625</v>
      </c>
      <c r="AN6" s="22"/>
      <c r="AO6" s="6">
        <f>U6</f>
        <v>6.15625</v>
      </c>
      <c r="AP6" s="6">
        <f>AM6</f>
        <v>5.625</v>
      </c>
      <c r="AQ6" s="6">
        <f>AVERAGE(AO6:AP6)</f>
        <v>5.890625</v>
      </c>
      <c r="AR6" s="6">
        <f>V6</f>
        <v>0</v>
      </c>
      <c r="AS6" s="6">
        <f>AQ6-AR6</f>
        <v>5.890625</v>
      </c>
      <c r="AT6">
        <v>1</v>
      </c>
    </row>
    <row r="7" spans="1:46">
      <c r="A7">
        <v>11</v>
      </c>
      <c r="B7" t="s">
        <v>152</v>
      </c>
      <c r="C7" t="s">
        <v>97</v>
      </c>
      <c r="D7" t="s">
        <v>96</v>
      </c>
      <c r="E7" t="s">
        <v>99</v>
      </c>
      <c r="F7" s="20">
        <v>4</v>
      </c>
      <c r="G7" s="20">
        <v>4.5</v>
      </c>
      <c r="H7" s="20">
        <v>3.8</v>
      </c>
      <c r="I7" s="20">
        <v>6</v>
      </c>
      <c r="J7" s="20">
        <v>5</v>
      </c>
      <c r="K7" s="20">
        <v>4.8</v>
      </c>
      <c r="L7" s="20">
        <v>4.5</v>
      </c>
      <c r="M7" s="20">
        <v>4</v>
      </c>
      <c r="N7" s="4">
        <f>SUM(F7:M7)</f>
        <v>36.6</v>
      </c>
      <c r="O7" s="13">
        <f>N7/8</f>
        <v>4.5750000000000002</v>
      </c>
      <c r="P7" s="5">
        <f>O7</f>
        <v>4.5750000000000002</v>
      </c>
      <c r="Q7" s="9"/>
      <c r="R7" s="20">
        <v>4.8</v>
      </c>
      <c r="S7" s="20">
        <v>6.9</v>
      </c>
      <c r="T7" s="6">
        <f>(R7*0.25)+(S7*0.75)</f>
        <v>6.3750000000000009</v>
      </c>
      <c r="U7" s="6">
        <f>(P7+T7)/2</f>
        <v>5.4750000000000005</v>
      </c>
      <c r="V7" s="27">
        <v>0</v>
      </c>
      <c r="W7" s="22"/>
      <c r="X7" s="20">
        <v>2.5</v>
      </c>
      <c r="Y7" s="20">
        <v>2.5</v>
      </c>
      <c r="Z7" s="20">
        <v>3.5</v>
      </c>
      <c r="AA7" s="20">
        <v>3.2</v>
      </c>
      <c r="AB7" s="20">
        <v>4.7</v>
      </c>
      <c r="AC7" s="20">
        <v>4.7</v>
      </c>
      <c r="AD7" s="20">
        <v>4</v>
      </c>
      <c r="AE7" s="20">
        <v>3</v>
      </c>
      <c r="AF7" s="4">
        <f>SUM(X7:AE7)</f>
        <v>28.099999999999998</v>
      </c>
      <c r="AG7" s="13">
        <f>AF7/8</f>
        <v>3.5124999999999997</v>
      </c>
      <c r="AH7" s="5">
        <f>AG7</f>
        <v>3.5124999999999997</v>
      </c>
      <c r="AI7" s="9"/>
      <c r="AJ7" s="20">
        <v>4.0999999999999996</v>
      </c>
      <c r="AK7" s="20">
        <v>7.8</v>
      </c>
      <c r="AL7" s="6">
        <f>(AJ7*0.25)+(AK7*0.75)</f>
        <v>6.875</v>
      </c>
      <c r="AM7" s="6">
        <f>(AH7+AL7)/2</f>
        <v>5.1937499999999996</v>
      </c>
      <c r="AN7" s="22"/>
      <c r="AO7" s="6">
        <f>U7</f>
        <v>5.4750000000000005</v>
      </c>
      <c r="AP7" s="6">
        <f>AM7</f>
        <v>5.1937499999999996</v>
      </c>
      <c r="AQ7" s="6">
        <f>AVERAGE(AO7:AP7)</f>
        <v>5.3343749999999996</v>
      </c>
      <c r="AR7" s="6">
        <f>V7</f>
        <v>0</v>
      </c>
      <c r="AS7" s="6">
        <f>AQ7-AR7</f>
        <v>5.3343749999999996</v>
      </c>
      <c r="AT7">
        <v>2</v>
      </c>
    </row>
    <row r="8" spans="1:46">
      <c r="A8">
        <v>9</v>
      </c>
      <c r="B8" t="s">
        <v>166</v>
      </c>
      <c r="C8" t="s">
        <v>97</v>
      </c>
      <c r="D8" t="s">
        <v>96</v>
      </c>
      <c r="E8" t="s">
        <v>99</v>
      </c>
      <c r="F8" s="20">
        <v>4.5</v>
      </c>
      <c r="G8" s="20">
        <v>4</v>
      </c>
      <c r="H8" s="20">
        <v>5.5</v>
      </c>
      <c r="I8" s="20">
        <v>5.8</v>
      </c>
      <c r="J8" s="20">
        <v>5</v>
      </c>
      <c r="K8" s="20">
        <v>3</v>
      </c>
      <c r="L8" s="20">
        <v>5</v>
      </c>
      <c r="M8" s="20">
        <v>5</v>
      </c>
      <c r="N8" s="4">
        <f>SUM(F8:M8)</f>
        <v>37.799999999999997</v>
      </c>
      <c r="O8" s="13">
        <f>N8/8</f>
        <v>4.7249999999999996</v>
      </c>
      <c r="P8" s="5">
        <f>O8</f>
        <v>4.7249999999999996</v>
      </c>
      <c r="Q8" s="9"/>
      <c r="R8" s="20">
        <v>5.5</v>
      </c>
      <c r="S8" s="20">
        <v>6.5</v>
      </c>
      <c r="T8" s="6">
        <f>(R8*0.25)+(S8*0.75)</f>
        <v>6.25</v>
      </c>
      <c r="U8" s="6">
        <f>(P8+T8)/2</f>
        <v>5.4874999999999998</v>
      </c>
      <c r="V8" s="27">
        <v>0</v>
      </c>
      <c r="W8" s="22"/>
      <c r="X8" s="20">
        <v>3</v>
      </c>
      <c r="Y8" s="20">
        <v>4.2</v>
      </c>
      <c r="Z8" s="20">
        <v>3.5</v>
      </c>
      <c r="AA8" s="20">
        <v>4</v>
      </c>
      <c r="AB8" s="20">
        <v>4</v>
      </c>
      <c r="AC8" s="20">
        <v>1</v>
      </c>
      <c r="AD8" s="20">
        <v>4.7</v>
      </c>
      <c r="AE8" s="20">
        <v>4.5</v>
      </c>
      <c r="AF8" s="4">
        <f>SUM(X8:AE8)</f>
        <v>28.9</v>
      </c>
      <c r="AG8" s="13">
        <f>AF8/8</f>
        <v>3.6124999999999998</v>
      </c>
      <c r="AH8" s="5">
        <f>AG8</f>
        <v>3.6124999999999998</v>
      </c>
      <c r="AI8" s="9"/>
      <c r="AJ8" s="20">
        <v>4.5999999999999996</v>
      </c>
      <c r="AK8" s="20">
        <v>6.5</v>
      </c>
      <c r="AL8" s="6">
        <f>(AJ8*0.25)+(AK8*0.75)</f>
        <v>6.0250000000000004</v>
      </c>
      <c r="AM8" s="6">
        <f>(AH8+AL8)/2</f>
        <v>4.8187499999999996</v>
      </c>
      <c r="AN8" s="22"/>
      <c r="AO8" s="6">
        <f>U8</f>
        <v>5.4874999999999998</v>
      </c>
      <c r="AP8" s="6">
        <f>AM8</f>
        <v>4.8187499999999996</v>
      </c>
      <c r="AQ8" s="6">
        <f>AVERAGE(AO8:AP8)</f>
        <v>5.1531249999999993</v>
      </c>
      <c r="AR8" s="6">
        <f>V8</f>
        <v>0</v>
      </c>
      <c r="AS8" s="6">
        <f>AQ8-AR8</f>
        <v>5.1531249999999993</v>
      </c>
      <c r="AT8">
        <v>3</v>
      </c>
    </row>
    <row r="9" spans="1:46">
      <c r="A9">
        <v>8</v>
      </c>
      <c r="B9" t="s">
        <v>155</v>
      </c>
      <c r="C9" t="s">
        <v>97</v>
      </c>
      <c r="D9" t="s">
        <v>96</v>
      </c>
      <c r="E9" t="s">
        <v>99</v>
      </c>
      <c r="F9" s="20">
        <v>3.5</v>
      </c>
      <c r="G9" s="20">
        <v>5.4</v>
      </c>
      <c r="H9" s="20">
        <v>5</v>
      </c>
      <c r="I9" s="20">
        <v>4</v>
      </c>
      <c r="J9" s="20">
        <v>5</v>
      </c>
      <c r="K9" s="20">
        <v>4</v>
      </c>
      <c r="L9" s="20">
        <v>4.2</v>
      </c>
      <c r="M9" s="20">
        <v>4.8</v>
      </c>
      <c r="N9" s="4">
        <f>SUM(F9:M9)</f>
        <v>35.9</v>
      </c>
      <c r="O9" s="13">
        <f>N9/8</f>
        <v>4.4874999999999998</v>
      </c>
      <c r="P9" s="5">
        <f>O9</f>
        <v>4.4874999999999998</v>
      </c>
      <c r="Q9" s="9"/>
      <c r="R9" s="20">
        <v>5.0999999999999996</v>
      </c>
      <c r="S9" s="20">
        <v>6.7</v>
      </c>
      <c r="T9" s="6">
        <f>(R9*0.25)+(S9*0.75)</f>
        <v>6.3000000000000007</v>
      </c>
      <c r="U9" s="6">
        <f>(P9+T9)/2</f>
        <v>5.3937500000000007</v>
      </c>
      <c r="V9" s="27">
        <v>0</v>
      </c>
      <c r="W9" s="22"/>
      <c r="X9" s="20">
        <v>2.5</v>
      </c>
      <c r="Y9" s="20">
        <v>4.2</v>
      </c>
      <c r="Z9" s="20">
        <v>3.5</v>
      </c>
      <c r="AA9" s="20">
        <v>4.2</v>
      </c>
      <c r="AB9" s="20">
        <v>3.5</v>
      </c>
      <c r="AC9" s="20">
        <v>4</v>
      </c>
      <c r="AD9" s="20">
        <v>4.2</v>
      </c>
      <c r="AE9" s="20">
        <v>4.2</v>
      </c>
      <c r="AF9" s="4">
        <f>SUM(X9:AE9)</f>
        <v>30.299999999999997</v>
      </c>
      <c r="AG9" s="13">
        <f>AF9/8</f>
        <v>3.7874999999999996</v>
      </c>
      <c r="AH9" s="5">
        <f>AG9</f>
        <v>3.7874999999999996</v>
      </c>
      <c r="AI9" s="9"/>
      <c r="AJ9" s="20">
        <v>3.5</v>
      </c>
      <c r="AK9" s="20">
        <v>6.3</v>
      </c>
      <c r="AL9" s="6">
        <f>(AJ9*0.25)+(AK9*0.75)</f>
        <v>5.6</v>
      </c>
      <c r="AM9" s="6">
        <f>(AH9+AL9)/2</f>
        <v>4.6937499999999996</v>
      </c>
      <c r="AN9" s="22"/>
      <c r="AO9" s="6">
        <f>U9</f>
        <v>5.3937500000000007</v>
      </c>
      <c r="AP9" s="6">
        <f>AM9</f>
        <v>4.6937499999999996</v>
      </c>
      <c r="AQ9" s="6">
        <f>AVERAGE(AO9:AP9)</f>
        <v>5.0437500000000002</v>
      </c>
      <c r="AR9" s="6">
        <f>V9</f>
        <v>0</v>
      </c>
      <c r="AS9" s="6">
        <f>AQ9-AR9</f>
        <v>5.0437500000000002</v>
      </c>
      <c r="AT9">
        <v>4</v>
      </c>
    </row>
    <row r="10" spans="1:46">
      <c r="A10">
        <v>35</v>
      </c>
      <c r="B10" t="s">
        <v>159</v>
      </c>
      <c r="C10" t="s">
        <v>147</v>
      </c>
      <c r="D10" t="s">
        <v>118</v>
      </c>
      <c r="E10" t="s">
        <v>109</v>
      </c>
      <c r="F10" s="20">
        <v>4.5</v>
      </c>
      <c r="G10" s="20">
        <v>4</v>
      </c>
      <c r="H10" s="20">
        <v>3</v>
      </c>
      <c r="I10" s="20">
        <v>6</v>
      </c>
      <c r="J10" s="20">
        <v>4.8</v>
      </c>
      <c r="K10" s="20">
        <v>4</v>
      </c>
      <c r="L10" s="20">
        <v>4.8</v>
      </c>
      <c r="M10" s="20">
        <v>4.8</v>
      </c>
      <c r="N10" s="4">
        <f>SUM(F10:M10)</f>
        <v>35.9</v>
      </c>
      <c r="O10" s="13">
        <f>N10/8</f>
        <v>4.4874999999999998</v>
      </c>
      <c r="P10" s="5">
        <f>O10</f>
        <v>4.4874999999999998</v>
      </c>
      <c r="Q10" s="9"/>
      <c r="R10" s="20">
        <v>3.6</v>
      </c>
      <c r="S10" s="20">
        <v>6.3</v>
      </c>
      <c r="T10" s="6">
        <f>(R10*0.25)+(S10*0.75)</f>
        <v>5.625</v>
      </c>
      <c r="U10" s="6">
        <f>(P10+T10)/2</f>
        <v>5.0562500000000004</v>
      </c>
      <c r="V10" s="27">
        <v>0</v>
      </c>
      <c r="W10" s="22"/>
      <c r="X10" s="20">
        <v>4</v>
      </c>
      <c r="Y10" s="20">
        <v>3.5</v>
      </c>
      <c r="Z10" s="20">
        <v>1.5</v>
      </c>
      <c r="AA10" s="20">
        <v>4</v>
      </c>
      <c r="AB10" s="20">
        <v>4.5</v>
      </c>
      <c r="AC10" s="20">
        <v>4</v>
      </c>
      <c r="AD10" s="20">
        <v>4.5</v>
      </c>
      <c r="AE10" s="20">
        <v>4</v>
      </c>
      <c r="AF10" s="4">
        <f>SUM(X10:AE10)</f>
        <v>30</v>
      </c>
      <c r="AG10" s="13">
        <f>AF10/8</f>
        <v>3.75</v>
      </c>
      <c r="AH10" s="5">
        <f>AG10</f>
        <v>3.75</v>
      </c>
      <c r="AI10" s="9"/>
      <c r="AJ10" s="20">
        <v>3.7</v>
      </c>
      <c r="AK10" s="20">
        <v>5.6</v>
      </c>
      <c r="AL10" s="6">
        <f>(AJ10*0.25)+(AK10*0.75)</f>
        <v>5.1249999999999991</v>
      </c>
      <c r="AM10" s="6">
        <f>(AH10+AL10)/2</f>
        <v>4.4375</v>
      </c>
      <c r="AN10" s="22"/>
      <c r="AO10" s="6">
        <f>U10</f>
        <v>5.0562500000000004</v>
      </c>
      <c r="AP10" s="6">
        <f>AM10</f>
        <v>4.4375</v>
      </c>
      <c r="AQ10" s="6">
        <f>AVERAGE(AO10:AP10)</f>
        <v>4.7468750000000002</v>
      </c>
      <c r="AR10" s="6">
        <f>V10</f>
        <v>0</v>
      </c>
      <c r="AS10" s="6">
        <f>AQ10-AR10</f>
        <v>4.7468750000000002</v>
      </c>
      <c r="AT10">
        <v>5</v>
      </c>
    </row>
    <row r="11" spans="1:46">
      <c r="A11">
        <v>24</v>
      </c>
      <c r="B11" t="s">
        <v>164</v>
      </c>
      <c r="C11" t="s">
        <v>162</v>
      </c>
      <c r="D11" t="s">
        <v>133</v>
      </c>
      <c r="E11" t="s">
        <v>101</v>
      </c>
      <c r="F11" s="20">
        <v>3</v>
      </c>
      <c r="G11" s="20">
        <v>3.8</v>
      </c>
      <c r="H11" s="20">
        <v>3.5</v>
      </c>
      <c r="I11" s="20">
        <v>4.8</v>
      </c>
      <c r="J11" s="20">
        <v>3.8</v>
      </c>
      <c r="K11" s="20">
        <v>3.5</v>
      </c>
      <c r="L11" s="20">
        <v>5</v>
      </c>
      <c r="M11" s="20">
        <v>3.8</v>
      </c>
      <c r="N11" s="4">
        <f>SUM(F11:M11)</f>
        <v>31.200000000000003</v>
      </c>
      <c r="O11" s="13">
        <f>N11/8</f>
        <v>3.9000000000000004</v>
      </c>
      <c r="P11" s="5">
        <f>O11</f>
        <v>3.9000000000000004</v>
      </c>
      <c r="Q11" s="9"/>
      <c r="R11" s="20">
        <v>3.6</v>
      </c>
      <c r="S11" s="20">
        <v>5.7</v>
      </c>
      <c r="T11" s="6">
        <f>(R11*0.25)+(S11*0.75)</f>
        <v>5.1750000000000007</v>
      </c>
      <c r="U11" s="6">
        <f>(P11+T11)/2</f>
        <v>4.5375000000000005</v>
      </c>
      <c r="V11" s="27">
        <v>0</v>
      </c>
      <c r="W11" s="22"/>
      <c r="X11" s="20">
        <v>2</v>
      </c>
      <c r="Y11" s="20">
        <v>4</v>
      </c>
      <c r="Z11" s="20">
        <v>2</v>
      </c>
      <c r="AA11" s="20">
        <v>3.5</v>
      </c>
      <c r="AB11" s="20">
        <v>4</v>
      </c>
      <c r="AC11" s="20">
        <v>2</v>
      </c>
      <c r="AD11" s="20">
        <v>4.7</v>
      </c>
      <c r="AE11" s="20">
        <v>4</v>
      </c>
      <c r="AF11" s="4">
        <f>SUM(X11:AE11)</f>
        <v>26.2</v>
      </c>
      <c r="AG11" s="13">
        <f>AF11/8</f>
        <v>3.2749999999999999</v>
      </c>
      <c r="AH11" s="5">
        <f>AG11</f>
        <v>3.2749999999999999</v>
      </c>
      <c r="AI11" s="9"/>
      <c r="AJ11" s="20">
        <v>3</v>
      </c>
      <c r="AK11" s="20">
        <v>5.2</v>
      </c>
      <c r="AL11" s="6">
        <f>(AJ11*0.25)+(AK11*0.75)</f>
        <v>4.6500000000000004</v>
      </c>
      <c r="AM11" s="6">
        <f>(AH11+AL11)/2</f>
        <v>3.9625000000000004</v>
      </c>
      <c r="AN11" s="22"/>
      <c r="AO11" s="6">
        <f>U11</f>
        <v>4.5375000000000005</v>
      </c>
      <c r="AP11" s="6">
        <f>AM11</f>
        <v>3.9625000000000004</v>
      </c>
      <c r="AQ11" s="6">
        <f>AVERAGE(AO11:AP11)</f>
        <v>4.25</v>
      </c>
      <c r="AR11" s="6">
        <f>V11</f>
        <v>0</v>
      </c>
      <c r="AS11" s="6">
        <f>AQ11-AR11</f>
        <v>4.25</v>
      </c>
      <c r="AT11">
        <v>6</v>
      </c>
    </row>
    <row r="30" spans="8:8">
      <c r="H30" s="29"/>
    </row>
    <row r="31" spans="8:8">
      <c r="H31" s="29"/>
    </row>
  </sheetData>
  <sortState ref="A6:AT11">
    <sortCondition ref="AT6:AT11"/>
  </sortState>
  <mergeCells count="7">
    <mergeCell ref="AO4:AP4"/>
    <mergeCell ref="H1:M1"/>
    <mergeCell ref="Z1:AG1"/>
    <mergeCell ref="F4:P4"/>
    <mergeCell ref="R4:T4"/>
    <mergeCell ref="X4:AH4"/>
    <mergeCell ref="AJ4:AL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7"/>
  <sheetViews>
    <sheetView workbookViewId="0">
      <pane xSplit="2" topLeftCell="V1" activePane="topRight" state="frozen"/>
      <selection pane="topRight" activeCell="B12" sqref="B12"/>
    </sheetView>
  </sheetViews>
  <sheetFormatPr defaultRowHeight="12.75"/>
  <cols>
    <col min="1" max="1" width="5.5703125" customWidth="1"/>
    <col min="2" max="2" width="21.28515625" customWidth="1"/>
    <col min="3" max="3" width="17.42578125" bestFit="1" customWidth="1"/>
    <col min="4" max="4" width="14.42578125" bestFit="1" customWidth="1"/>
    <col min="5" max="5" width="14.855468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5.7109375" customWidth="1"/>
    <col min="23" max="23" width="3.140625" customWidth="1"/>
    <col min="24" max="34" width="5.7109375" customWidth="1"/>
    <col min="35" max="35" width="3.140625" customWidth="1"/>
    <col min="36" max="38" width="5.7109375" customWidth="1"/>
    <col min="39" max="39" width="6.7109375" customWidth="1"/>
    <col min="40" max="40" width="3.140625" customWidth="1"/>
    <col min="41" max="45" width="6.7109375" customWidth="1"/>
    <col min="46" max="46" width="11.5703125" customWidth="1"/>
  </cols>
  <sheetData>
    <row r="1" spans="1:46">
      <c r="A1" s="1" t="s">
        <v>131</v>
      </c>
      <c r="F1" s="3" t="s">
        <v>15</v>
      </c>
      <c r="G1" s="3"/>
      <c r="H1" s="33"/>
      <c r="I1" s="33"/>
      <c r="J1" s="33"/>
      <c r="K1" s="33"/>
      <c r="L1" s="33"/>
      <c r="M1" s="33"/>
      <c r="N1" s="3"/>
      <c r="O1" s="3"/>
      <c r="Q1" s="9"/>
      <c r="W1" s="22"/>
      <c r="X1" t="s">
        <v>16</v>
      </c>
      <c r="Z1" s="33"/>
      <c r="AA1" s="33"/>
      <c r="AB1" s="33"/>
      <c r="AC1" s="33"/>
      <c r="AD1" s="33"/>
      <c r="AE1" s="33"/>
      <c r="AF1" s="33"/>
      <c r="AG1" s="33"/>
      <c r="AI1" s="9"/>
      <c r="AN1" s="22"/>
      <c r="AT1" s="7">
        <f ca="1">NOW()</f>
        <v>41518.640575925929</v>
      </c>
    </row>
    <row r="2" spans="1:46">
      <c r="A2" s="1" t="s">
        <v>117</v>
      </c>
      <c r="B2" s="1"/>
      <c r="Q2" s="9"/>
      <c r="W2" s="22"/>
      <c r="AI2" s="9"/>
      <c r="AN2" s="22"/>
      <c r="AT2" s="8">
        <f ca="1">NOW()</f>
        <v>41518.640575925929</v>
      </c>
    </row>
    <row r="3" spans="1:46">
      <c r="A3" t="s">
        <v>172</v>
      </c>
      <c r="Q3" s="9"/>
      <c r="W3" s="22"/>
      <c r="AI3" s="9"/>
      <c r="AN3" s="22"/>
    </row>
    <row r="4" spans="1:46">
      <c r="F4" s="34" t="s">
        <v>10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24"/>
      <c r="R4" s="34" t="s">
        <v>12</v>
      </c>
      <c r="S4" s="34"/>
      <c r="T4" s="34"/>
      <c r="U4" s="2" t="s">
        <v>13</v>
      </c>
      <c r="V4" s="2"/>
      <c r="W4" s="22"/>
      <c r="X4" s="34" t="s">
        <v>10</v>
      </c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24"/>
      <c r="AJ4" s="34" t="s">
        <v>12</v>
      </c>
      <c r="AK4" s="34"/>
      <c r="AL4" s="34"/>
      <c r="AM4" s="2" t="s">
        <v>13</v>
      </c>
      <c r="AN4" s="22"/>
      <c r="AO4" s="34" t="s">
        <v>17</v>
      </c>
      <c r="AP4" s="34"/>
      <c r="AQ4" s="2" t="s">
        <v>20</v>
      </c>
      <c r="AR4" s="2" t="s">
        <v>85</v>
      </c>
      <c r="AS4" s="2" t="s">
        <v>28</v>
      </c>
    </row>
    <row r="5" spans="1:46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44</v>
      </c>
      <c r="H5" s="2" t="s">
        <v>48</v>
      </c>
      <c r="I5" s="2" t="s">
        <v>71</v>
      </c>
      <c r="J5" s="2" t="s">
        <v>72</v>
      </c>
      <c r="K5" s="2" t="s">
        <v>73</v>
      </c>
      <c r="L5" s="2" t="s">
        <v>22</v>
      </c>
      <c r="M5" s="2" t="s">
        <v>74</v>
      </c>
      <c r="N5" s="2" t="s">
        <v>61</v>
      </c>
      <c r="O5" s="2" t="s">
        <v>62</v>
      </c>
      <c r="P5" s="2" t="s">
        <v>9</v>
      </c>
      <c r="Q5" s="24"/>
      <c r="R5" s="2" t="s">
        <v>39</v>
      </c>
      <c r="S5" s="2" t="s">
        <v>68</v>
      </c>
      <c r="T5" s="2" t="s">
        <v>9</v>
      </c>
      <c r="U5" s="2" t="s">
        <v>14</v>
      </c>
      <c r="V5" s="2" t="s">
        <v>42</v>
      </c>
      <c r="W5" s="23"/>
      <c r="X5" s="2" t="s">
        <v>8</v>
      </c>
      <c r="Y5" s="2" t="s">
        <v>44</v>
      </c>
      <c r="Z5" s="2" t="s">
        <v>48</v>
      </c>
      <c r="AA5" s="2" t="s">
        <v>71</v>
      </c>
      <c r="AB5" s="2" t="s">
        <v>72</v>
      </c>
      <c r="AC5" s="2" t="s">
        <v>73</v>
      </c>
      <c r="AD5" s="2" t="s">
        <v>22</v>
      </c>
      <c r="AE5" s="2" t="s">
        <v>74</v>
      </c>
      <c r="AF5" s="2" t="s">
        <v>61</v>
      </c>
      <c r="AG5" s="2" t="s">
        <v>62</v>
      </c>
      <c r="AH5" s="2" t="s">
        <v>9</v>
      </c>
      <c r="AI5" s="24"/>
      <c r="AJ5" s="2" t="s">
        <v>39</v>
      </c>
      <c r="AK5" s="2" t="s">
        <v>68</v>
      </c>
      <c r="AL5" s="2" t="s">
        <v>9</v>
      </c>
      <c r="AM5" s="2" t="s">
        <v>14</v>
      </c>
      <c r="AN5" s="23"/>
      <c r="AO5" s="2" t="s">
        <v>18</v>
      </c>
      <c r="AP5" s="2" t="s">
        <v>19</v>
      </c>
      <c r="AQ5" s="2" t="s">
        <v>9</v>
      </c>
      <c r="AR5" s="2" t="s">
        <v>95</v>
      </c>
      <c r="AS5" s="2" t="s">
        <v>14</v>
      </c>
      <c r="AT5" s="2" t="s">
        <v>21</v>
      </c>
    </row>
    <row r="6" spans="1:46">
      <c r="A6">
        <v>33</v>
      </c>
      <c r="B6" t="s">
        <v>148</v>
      </c>
      <c r="C6" t="s">
        <v>147</v>
      </c>
      <c r="D6" t="s">
        <v>118</v>
      </c>
      <c r="E6" t="s">
        <v>109</v>
      </c>
      <c r="F6" s="20">
        <v>6.2</v>
      </c>
      <c r="G6" s="20">
        <v>6.8</v>
      </c>
      <c r="H6" s="20">
        <v>6</v>
      </c>
      <c r="I6" s="20">
        <v>6</v>
      </c>
      <c r="J6" s="20">
        <v>6.2</v>
      </c>
      <c r="K6" s="20">
        <v>6</v>
      </c>
      <c r="L6" s="20">
        <v>6</v>
      </c>
      <c r="M6" s="20">
        <v>5.8</v>
      </c>
      <c r="N6" s="4">
        <f t="shared" ref="N6:N7" si="0">SUM(F6:M6)</f>
        <v>49</v>
      </c>
      <c r="O6" s="13">
        <f t="shared" ref="O6:O7" si="1">N6/8</f>
        <v>6.125</v>
      </c>
      <c r="P6" s="5">
        <f t="shared" ref="P6:P7" si="2">O6</f>
        <v>6.125</v>
      </c>
      <c r="Q6" s="9"/>
      <c r="R6" s="20">
        <v>6</v>
      </c>
      <c r="S6" s="20">
        <v>6.9</v>
      </c>
      <c r="T6" s="6">
        <f t="shared" ref="T6:T7" si="3">(R6*0.25)+(S6*0.75)</f>
        <v>6.6750000000000007</v>
      </c>
      <c r="U6" s="6">
        <f t="shared" ref="U6:U7" si="4">(P6+T6)/2</f>
        <v>6.4</v>
      </c>
      <c r="V6" s="27">
        <v>0</v>
      </c>
      <c r="W6" s="22"/>
      <c r="X6" s="20">
        <v>5.2</v>
      </c>
      <c r="Y6" s="20">
        <v>5.5</v>
      </c>
      <c r="Z6" s="20">
        <v>5.5</v>
      </c>
      <c r="AA6" s="20">
        <v>5.2</v>
      </c>
      <c r="AB6" s="20">
        <v>5.5</v>
      </c>
      <c r="AC6" s="20">
        <v>4</v>
      </c>
      <c r="AD6" s="20">
        <v>5.7</v>
      </c>
      <c r="AE6" s="20">
        <v>5.3</v>
      </c>
      <c r="AF6" s="4">
        <f t="shared" ref="AF6:AF7" si="5">SUM(X6:AE6)</f>
        <v>41.9</v>
      </c>
      <c r="AG6" s="13">
        <f t="shared" ref="AG6:AG7" si="6">AF6/8</f>
        <v>5.2374999999999998</v>
      </c>
      <c r="AH6" s="5">
        <f t="shared" ref="AH6:AH7" si="7">AG6</f>
        <v>5.2374999999999998</v>
      </c>
      <c r="AI6" s="9"/>
      <c r="AJ6" s="20">
        <v>4.5</v>
      </c>
      <c r="AK6" s="20">
        <v>6.6</v>
      </c>
      <c r="AL6" s="6">
        <f t="shared" ref="AL6:AL7" si="8">(AJ6*0.25)+(AK6*0.75)</f>
        <v>6.0749999999999993</v>
      </c>
      <c r="AM6" s="6">
        <f t="shared" ref="AM6:AM7" si="9">(AH6+AL6)/2</f>
        <v>5.65625</v>
      </c>
      <c r="AN6" s="22"/>
      <c r="AO6" s="6">
        <f t="shared" ref="AO6:AO7" si="10">U6</f>
        <v>6.4</v>
      </c>
      <c r="AP6" s="6">
        <f t="shared" ref="AP6:AP7" si="11">AM6</f>
        <v>5.65625</v>
      </c>
      <c r="AQ6" s="6">
        <f t="shared" ref="AQ6:AQ7" si="12">AVERAGE(AO6:AP6)</f>
        <v>6.0281250000000002</v>
      </c>
      <c r="AR6" s="6">
        <f t="shared" ref="AR6:AR7" si="13">V6</f>
        <v>0</v>
      </c>
      <c r="AS6" s="6">
        <f t="shared" ref="AS6:AS7" si="14">AQ6-AR6</f>
        <v>6.0281250000000002</v>
      </c>
      <c r="AT6">
        <v>1</v>
      </c>
    </row>
    <row r="7" spans="1:46">
      <c r="A7">
        <v>34</v>
      </c>
      <c r="B7" t="s">
        <v>157</v>
      </c>
      <c r="C7" t="s">
        <v>147</v>
      </c>
      <c r="D7" t="s">
        <v>118</v>
      </c>
      <c r="E7" t="s">
        <v>109</v>
      </c>
      <c r="F7" s="20">
        <v>5</v>
      </c>
      <c r="G7" s="20">
        <v>4</v>
      </c>
      <c r="H7" s="20">
        <v>3.8</v>
      </c>
      <c r="I7" s="20">
        <v>4.8</v>
      </c>
      <c r="J7" s="20">
        <v>3.8</v>
      </c>
      <c r="K7" s="20">
        <v>3.8</v>
      </c>
      <c r="L7" s="20">
        <v>4.5999999999999996</v>
      </c>
      <c r="M7" s="20">
        <v>4.5</v>
      </c>
      <c r="N7" s="4">
        <f t="shared" si="0"/>
        <v>34.300000000000004</v>
      </c>
      <c r="O7" s="13">
        <f t="shared" si="1"/>
        <v>4.2875000000000005</v>
      </c>
      <c r="P7" s="5">
        <f t="shared" si="2"/>
        <v>4.2875000000000005</v>
      </c>
      <c r="Q7" s="9"/>
      <c r="R7" s="20">
        <v>3.9</v>
      </c>
      <c r="S7" s="20">
        <v>5.7</v>
      </c>
      <c r="T7" s="6">
        <f t="shared" si="3"/>
        <v>5.25</v>
      </c>
      <c r="U7" s="6">
        <f t="shared" si="4"/>
        <v>4.7687500000000007</v>
      </c>
      <c r="V7" s="27">
        <v>0</v>
      </c>
      <c r="W7" s="22"/>
      <c r="X7" s="20">
        <v>3.5</v>
      </c>
      <c r="Y7" s="20">
        <v>3.5</v>
      </c>
      <c r="Z7" s="20">
        <v>3</v>
      </c>
      <c r="AA7" s="20">
        <v>3</v>
      </c>
      <c r="AB7" s="20">
        <v>3</v>
      </c>
      <c r="AC7" s="20">
        <v>3</v>
      </c>
      <c r="AD7" s="20">
        <v>3.7</v>
      </c>
      <c r="AE7" s="20">
        <v>3.7</v>
      </c>
      <c r="AF7" s="4">
        <f t="shared" si="5"/>
        <v>26.4</v>
      </c>
      <c r="AG7" s="13">
        <f t="shared" si="6"/>
        <v>3.3</v>
      </c>
      <c r="AH7" s="5">
        <f t="shared" si="7"/>
        <v>3.3</v>
      </c>
      <c r="AI7" s="9"/>
      <c r="AJ7" s="20">
        <v>2.5</v>
      </c>
      <c r="AK7" s="20">
        <v>5.2</v>
      </c>
      <c r="AL7" s="6">
        <f t="shared" si="8"/>
        <v>4.5250000000000004</v>
      </c>
      <c r="AM7" s="6">
        <f t="shared" si="9"/>
        <v>3.9125000000000001</v>
      </c>
      <c r="AN7" s="22"/>
      <c r="AO7" s="6">
        <f t="shared" si="10"/>
        <v>4.7687500000000007</v>
      </c>
      <c r="AP7" s="6">
        <f t="shared" si="11"/>
        <v>3.9125000000000001</v>
      </c>
      <c r="AQ7" s="6">
        <f t="shared" si="12"/>
        <v>4.3406250000000002</v>
      </c>
      <c r="AR7" s="6">
        <f t="shared" si="13"/>
        <v>0</v>
      </c>
      <c r="AS7" s="6">
        <f t="shared" si="14"/>
        <v>4.3406250000000002</v>
      </c>
      <c r="AT7">
        <v>2</v>
      </c>
    </row>
    <row r="11" spans="1:46">
      <c r="B11" t="s">
        <v>174</v>
      </c>
    </row>
    <row r="26" spans="8:8">
      <c r="H26" s="29"/>
    </row>
    <row r="27" spans="8:8">
      <c r="H27" s="29"/>
    </row>
  </sheetData>
  <mergeCells count="7">
    <mergeCell ref="AO4:AP4"/>
    <mergeCell ref="H1:M1"/>
    <mergeCell ref="F4:P4"/>
    <mergeCell ref="Z1:AG1"/>
    <mergeCell ref="X4:AH4"/>
    <mergeCell ref="R4:T4"/>
    <mergeCell ref="AJ4:AL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4"/>
  <sheetViews>
    <sheetView workbookViewId="0">
      <pane xSplit="2" topLeftCell="F1" activePane="topRight" state="frozen"/>
      <selection pane="topRight" activeCell="AB8" sqref="AB8"/>
    </sheetView>
  </sheetViews>
  <sheetFormatPr defaultRowHeight="12.75"/>
  <cols>
    <col min="1" max="1" width="5.5703125" customWidth="1"/>
    <col min="2" max="2" width="21.28515625" customWidth="1"/>
    <col min="3" max="3" width="15" bestFit="1" customWidth="1"/>
    <col min="4" max="4" width="14" customWidth="1"/>
    <col min="5" max="5" width="14.85546875" customWidth="1"/>
    <col min="6" max="11" width="5.7109375" customWidth="1"/>
    <col min="12" max="12" width="6.7109375" customWidth="1"/>
    <col min="13" max="13" width="5.7109375" customWidth="1"/>
    <col min="14" max="14" width="3.140625" customWidth="1"/>
    <col min="15" max="20" width="5.7109375" customWidth="1"/>
    <col min="21" max="21" width="6.7109375" customWidth="1"/>
    <col min="22" max="22" width="3.140625" customWidth="1"/>
    <col min="23" max="27" width="6.7109375" customWidth="1"/>
    <col min="28" max="28" width="11.42578125" customWidth="1"/>
  </cols>
  <sheetData>
    <row r="1" spans="1:28">
      <c r="A1" s="1" t="s">
        <v>131</v>
      </c>
      <c r="F1" t="s">
        <v>15</v>
      </c>
      <c r="K1" s="33"/>
      <c r="L1" s="33"/>
      <c r="M1" s="3"/>
      <c r="N1" s="22"/>
      <c r="O1" t="s">
        <v>16</v>
      </c>
      <c r="T1" s="33"/>
      <c r="U1" s="33"/>
      <c r="V1" s="25"/>
      <c r="AB1" s="7">
        <f ca="1">NOW()</f>
        <v>41518.640575925929</v>
      </c>
    </row>
    <row r="2" spans="1:28">
      <c r="A2" s="1" t="s">
        <v>117</v>
      </c>
      <c r="N2" s="22"/>
      <c r="V2" s="25"/>
      <c r="AB2" s="8">
        <f ca="1">NOW()</f>
        <v>41518.640575925929</v>
      </c>
    </row>
    <row r="3" spans="1:28">
      <c r="A3" t="s">
        <v>76</v>
      </c>
      <c r="N3" s="22"/>
      <c r="V3" s="25"/>
    </row>
    <row r="4" spans="1:28">
      <c r="F4" s="2"/>
      <c r="G4" s="2"/>
      <c r="H4" s="2"/>
      <c r="I4" s="2"/>
      <c r="J4" s="2"/>
      <c r="K4" s="2"/>
      <c r="L4" s="2" t="s">
        <v>28</v>
      </c>
      <c r="M4" s="2"/>
      <c r="N4" s="22"/>
      <c r="O4" s="2"/>
      <c r="P4" s="2"/>
      <c r="Q4" s="2"/>
      <c r="R4" s="2"/>
      <c r="S4" s="2"/>
      <c r="T4" s="2"/>
      <c r="U4" s="2" t="s">
        <v>28</v>
      </c>
      <c r="V4" s="22"/>
      <c r="W4" s="34" t="s">
        <v>17</v>
      </c>
      <c r="X4" s="34"/>
      <c r="Y4" s="2" t="s">
        <v>20</v>
      </c>
      <c r="Z4" s="2" t="s">
        <v>85</v>
      </c>
      <c r="AA4" s="2" t="s">
        <v>28</v>
      </c>
    </row>
    <row r="5" spans="1:28" s="2" customForma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39</v>
      </c>
      <c r="G5" s="2" t="s">
        <v>40</v>
      </c>
      <c r="H5" s="2" t="s">
        <v>11</v>
      </c>
      <c r="I5" s="2" t="s">
        <v>64</v>
      </c>
      <c r="J5" s="2" t="s">
        <v>2</v>
      </c>
      <c r="K5" s="2" t="s">
        <v>9</v>
      </c>
      <c r="L5" s="2" t="s">
        <v>14</v>
      </c>
      <c r="M5" s="2" t="s">
        <v>42</v>
      </c>
      <c r="N5" s="23"/>
      <c r="O5" s="2" t="s">
        <v>39</v>
      </c>
      <c r="P5" s="2" t="s">
        <v>40</v>
      </c>
      <c r="Q5" s="2" t="s">
        <v>11</v>
      </c>
      <c r="R5" s="2" t="s">
        <v>64</v>
      </c>
      <c r="S5" s="2" t="s">
        <v>2</v>
      </c>
      <c r="T5" s="2" t="s">
        <v>9</v>
      </c>
      <c r="U5" s="2" t="s">
        <v>14</v>
      </c>
      <c r="V5" s="23"/>
      <c r="W5" s="2" t="s">
        <v>18</v>
      </c>
      <c r="X5" s="2" t="s">
        <v>19</v>
      </c>
      <c r="Y5" s="2" t="s">
        <v>9</v>
      </c>
      <c r="Z5" s="2" t="s">
        <v>95</v>
      </c>
      <c r="AA5" s="2" t="s">
        <v>14</v>
      </c>
      <c r="AB5" s="2" t="s">
        <v>21</v>
      </c>
    </row>
    <row r="6" spans="1:28">
      <c r="N6" s="22"/>
      <c r="V6" s="22"/>
    </row>
    <row r="7" spans="1:28">
      <c r="A7">
        <v>4</v>
      </c>
      <c r="B7" s="21" t="s">
        <v>106</v>
      </c>
      <c r="C7" s="9"/>
      <c r="D7" s="9"/>
      <c r="E7" s="9"/>
      <c r="F7" s="9"/>
      <c r="G7" s="10"/>
      <c r="H7" s="10"/>
      <c r="I7" s="10"/>
      <c r="J7" s="10"/>
      <c r="K7" s="11"/>
      <c r="L7" s="11"/>
      <c r="M7" s="11"/>
      <c r="N7" s="22"/>
      <c r="O7" s="9"/>
      <c r="P7" s="10"/>
      <c r="Q7" s="10"/>
      <c r="R7" s="10"/>
      <c r="S7" s="10"/>
      <c r="T7" s="11"/>
      <c r="U7" s="11"/>
      <c r="V7" s="22"/>
      <c r="W7" s="11"/>
      <c r="X7" s="11"/>
      <c r="Y7" s="11"/>
      <c r="Z7" s="11"/>
      <c r="AA7" s="11"/>
      <c r="AB7" s="9"/>
    </row>
    <row r="8" spans="1:28">
      <c r="A8">
        <v>3</v>
      </c>
      <c r="B8" s="21" t="s">
        <v>103</v>
      </c>
      <c r="C8" s="21" t="s">
        <v>104</v>
      </c>
      <c r="D8" s="21" t="s">
        <v>105</v>
      </c>
      <c r="E8" s="21" t="s">
        <v>99</v>
      </c>
      <c r="F8" s="20">
        <v>6.6</v>
      </c>
      <c r="G8" s="20">
        <v>8.4</v>
      </c>
      <c r="H8" s="20">
        <v>7.5</v>
      </c>
      <c r="I8" s="4">
        <f>(G8*0.3)+(H8*0.7)</f>
        <v>7.77</v>
      </c>
      <c r="J8" s="20">
        <v>6.8</v>
      </c>
      <c r="K8" s="6">
        <f>(F8*0.25)+(I8*0.5)+(J8*0.25)</f>
        <v>7.2350000000000003</v>
      </c>
      <c r="L8" s="6">
        <f>K8</f>
        <v>7.2350000000000003</v>
      </c>
      <c r="M8" s="27">
        <v>0</v>
      </c>
      <c r="N8" s="22"/>
      <c r="O8" s="20">
        <v>6.2</v>
      </c>
      <c r="P8" s="20">
        <v>5.6</v>
      </c>
      <c r="Q8" s="20">
        <v>7.5</v>
      </c>
      <c r="R8" s="4">
        <f>(P8*0.3)+(Q8*0.7)</f>
        <v>6.93</v>
      </c>
      <c r="S8" s="20">
        <v>6.7</v>
      </c>
      <c r="T8" s="6">
        <f>(O8*0.25)+(R8*0.5)+(S8*0.25)</f>
        <v>6.6899999999999995</v>
      </c>
      <c r="U8" s="6">
        <f>T8</f>
        <v>6.6899999999999995</v>
      </c>
      <c r="V8" s="22"/>
      <c r="W8" s="6">
        <f>L8</f>
        <v>7.2350000000000003</v>
      </c>
      <c r="X8" s="6">
        <f>U8</f>
        <v>6.6899999999999995</v>
      </c>
      <c r="Y8" s="6">
        <f>AVERAGE(W8:X8)</f>
        <v>6.9625000000000004</v>
      </c>
      <c r="Z8" s="6">
        <f>M8</f>
        <v>0</v>
      </c>
      <c r="AA8" s="6">
        <f>Y8-Z8</f>
        <v>6.9625000000000004</v>
      </c>
    </row>
    <row r="14" spans="1:28">
      <c r="B14" s="17"/>
    </row>
  </sheetData>
  <mergeCells count="3">
    <mergeCell ref="W4:X4"/>
    <mergeCell ref="K1:L1"/>
    <mergeCell ref="T1:U1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CL1 - Open Ind</vt:lpstr>
      <vt:lpstr>CL2 - Adv Ind</vt:lpstr>
      <vt:lpstr>CL3 - Inter Ind</vt:lpstr>
      <vt:lpstr>CL4 - Nov Ind CW</vt:lpstr>
      <vt:lpstr>CL8 - PreNov Ind CW</vt:lpstr>
      <vt:lpstr>CL9 - Prel Ind W A</vt:lpstr>
      <vt:lpstr>CL9 - Prel Ind W B</vt:lpstr>
      <vt:lpstr>CL9 - Prel Ind W AWD</vt:lpstr>
      <vt:lpstr>CL5 - Open PDD C</vt:lpstr>
      <vt:lpstr>CL10 - Nov PDD W</vt:lpstr>
      <vt:lpstr>CL13 - Open PDD Barrel</vt:lpstr>
      <vt:lpstr>CL14 - Novice PDD Barrel</vt:lpstr>
      <vt:lpstr>CL15 - Prelim PDD Barrel</vt:lpstr>
      <vt:lpstr>CL6 - Open Sq</vt:lpstr>
      <vt:lpstr>CL12 - Prel Sq</vt:lpstr>
      <vt:lpstr>CL16 - Barrel Sq</vt:lpstr>
      <vt:lpstr>'CL1 - Open Ind'!Print_Area</vt:lpstr>
      <vt:lpstr>'CL10 - Nov PDD W'!Print_Area</vt:lpstr>
      <vt:lpstr>'CL12 - Prel Sq'!Print_Area</vt:lpstr>
      <vt:lpstr>'CL13 - Open PDD Barrel'!Print_Area</vt:lpstr>
      <vt:lpstr>'CL14 - Novice PDD Barrel'!Print_Area</vt:lpstr>
      <vt:lpstr>'CL15 - Prelim PDD Barrel'!Print_Area</vt:lpstr>
      <vt:lpstr>'CL16 - Barrel Sq'!Print_Area</vt:lpstr>
      <vt:lpstr>'CL2 - Adv Ind'!Print_Area</vt:lpstr>
      <vt:lpstr>'CL3 - Inter Ind'!Print_Area</vt:lpstr>
      <vt:lpstr>'CL4 - Nov Ind CW'!Print_Area</vt:lpstr>
      <vt:lpstr>'CL5 - Open PDD C'!Print_Area</vt:lpstr>
      <vt:lpstr>'CL6 - Open Sq'!Print_Area</vt:lpstr>
      <vt:lpstr>'CL8 - PreNov Ind CW'!Print_Area</vt:lpstr>
      <vt:lpstr>'CL9 - Prel Ind W A'!Print_Area</vt:lpstr>
      <vt:lpstr>'CL9 - Prel Ind W AWD'!Print_Area</vt:lpstr>
      <vt:lpstr>'CL9 - Prel Ind W B'!Print_Area</vt:lpstr>
      <vt:lpstr>'CL1 - Open Ind'!Print_Titles</vt:lpstr>
      <vt:lpstr>'CL10 - Nov PDD W'!Print_Titles</vt:lpstr>
      <vt:lpstr>'CL12 - Prel Sq'!Print_Titles</vt:lpstr>
      <vt:lpstr>'CL13 - Open PDD Barrel'!Print_Titles</vt:lpstr>
      <vt:lpstr>'CL14 - Novice PDD Barrel'!Print_Titles</vt:lpstr>
      <vt:lpstr>'CL15 - Prelim PDD Barrel'!Print_Titles</vt:lpstr>
      <vt:lpstr>'CL16 - Barrel Sq'!Print_Titles</vt:lpstr>
      <vt:lpstr>'CL2 - Adv Ind'!Print_Titles</vt:lpstr>
      <vt:lpstr>'CL3 - Inter Ind'!Print_Titles</vt:lpstr>
      <vt:lpstr>'CL4 - Nov Ind CW'!Print_Titles</vt:lpstr>
      <vt:lpstr>'CL5 - Open PDD C'!Print_Titles</vt:lpstr>
      <vt:lpstr>'CL6 - Open Sq'!Print_Titles</vt:lpstr>
      <vt:lpstr>'CL8 - PreNov Ind CW'!Print_Titles</vt:lpstr>
      <vt:lpstr>'CL9 - Prel Ind W A'!Print_Titles</vt:lpstr>
      <vt:lpstr>'CL9 - Prel Ind W AWD'!Print_Titles</vt:lpstr>
      <vt:lpstr>'CL9 - Prel Ind W B'!Print_Titles</vt:lpstr>
    </vt:vector>
  </TitlesOfParts>
  <Company>MTA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Denby</dc:creator>
  <cp:lastModifiedBy>Brett</cp:lastModifiedBy>
  <cp:lastPrinted>2013-09-01T05:23:24Z</cp:lastPrinted>
  <dcterms:created xsi:type="dcterms:W3CDTF">2005-11-26T19:15:05Z</dcterms:created>
  <dcterms:modified xsi:type="dcterms:W3CDTF">2013-09-01T05:39:32Z</dcterms:modified>
</cp:coreProperties>
</file>