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60" windowWidth="19416" windowHeight="7620" tabRatio="847" activeTab="6"/>
  </bookViews>
  <sheets>
    <sheet name="Open" sheetId="83" r:id="rId1"/>
    <sheet name="Advanced" sheetId="84" r:id="rId2"/>
    <sheet name="Intermediate" sheetId="82" r:id="rId3"/>
    <sheet name=" Novice Class" sheetId="47" r:id="rId4"/>
    <sheet name="Intermediate Pdd" sheetId="86" r:id="rId5"/>
    <sheet name="Prelim PDD (A)" sheetId="21" r:id="rId6"/>
    <sheet name=" Prelim Team" sheetId="85" r:id="rId7"/>
  </sheets>
  <definedNames>
    <definedName name="_xlnm.Print_Area" localSheetId="3">' Novice Class'!$A$1:$BI$15</definedName>
    <definedName name="_xlnm.Print_Area" localSheetId="6">' Prelim Team'!$A$1:$BG$17</definedName>
    <definedName name="_xlnm.Print_Area" localSheetId="1">Advanced!$A$1:$BL$13</definedName>
    <definedName name="_xlnm.Print_Area" localSheetId="2">Intermediate!$A$1:$BI$14</definedName>
    <definedName name="_xlnm.Print_Area" localSheetId="4">'Intermediate Pdd'!$A$1:$AD$16</definedName>
    <definedName name="_xlnm.Print_Area" localSheetId="0">Open!$A$1:$BL$13</definedName>
    <definedName name="_xlnm.Print_Area" localSheetId="5">'Prelim PDD (A)'!$A$4:$AC$22</definedName>
    <definedName name="_xlnm.Print_Titles" localSheetId="3">' Novice Class'!$A:$E,' Novice Class'!$1:$8</definedName>
    <definedName name="_xlnm.Print_Titles" localSheetId="6">' Prelim Team'!$A:$E,' Prelim Team'!$1:$8</definedName>
    <definedName name="_xlnm.Print_Titles" localSheetId="1">Advanced!$A:$E,Advanced!$1:$8</definedName>
    <definedName name="_xlnm.Print_Titles" localSheetId="2">Intermediate!$A:$E,Intermediate!$1:$8</definedName>
    <definedName name="_xlnm.Print_Titles" localSheetId="4">'Intermediate Pdd'!$A:$E,'Intermediate Pdd'!$7:$11</definedName>
    <definedName name="_xlnm.Print_Titles" localSheetId="0">Open!$A:$E,Open!$1:$8</definedName>
    <definedName name="_xlnm.Print_Titles" localSheetId="5">'Prelim PDD (A)'!$A:$E,'Prelim PDD (A)'!$7:$11</definedName>
  </definedNames>
  <calcPr calcId="145621"/>
</workbook>
</file>

<file path=xl/calcChain.xml><?xml version="1.0" encoding="utf-8"?>
<calcChain xmlns="http://schemas.openxmlformats.org/spreadsheetml/2006/main">
  <c r="BE16" i="85" l="1"/>
  <c r="AG15" i="47"/>
  <c r="BC16" i="85" l="1"/>
  <c r="X14" i="86" l="1"/>
  <c r="X12" i="86"/>
  <c r="X10" i="86"/>
  <c r="Y21" i="21"/>
  <c r="Y19" i="21"/>
  <c r="Y17" i="21"/>
  <c r="Y15" i="21"/>
  <c r="Y13" i="21"/>
  <c r="Y11" i="21"/>
  <c r="AX10" i="82" l="1"/>
  <c r="AZ10" i="82" s="1"/>
  <c r="AP10" i="82"/>
  <c r="AQ10" i="82" s="1"/>
  <c r="AG10" i="82"/>
  <c r="AA10" i="82"/>
  <c r="AB10" i="82" s="1"/>
  <c r="R10" i="82"/>
  <c r="K10" i="82"/>
  <c r="AX11" i="82"/>
  <c r="AZ11" i="82" s="1"/>
  <c r="AP11" i="82"/>
  <c r="AQ11" i="82" s="1"/>
  <c r="AG11" i="82"/>
  <c r="AA11" i="82"/>
  <c r="AB11" i="82" s="1"/>
  <c r="R11" i="82"/>
  <c r="K11" i="82"/>
  <c r="K14" i="47"/>
  <c r="AA14" i="47"/>
  <c r="AB14" i="47" s="1"/>
  <c r="AP14" i="47"/>
  <c r="AQ14" i="47" s="1"/>
  <c r="R14" i="47"/>
  <c r="AG14" i="47"/>
  <c r="AX14" i="47"/>
  <c r="AZ14" i="47" s="1"/>
  <c r="K11" i="47"/>
  <c r="AA11" i="47"/>
  <c r="AB11" i="47" s="1"/>
  <c r="AP11" i="47"/>
  <c r="AQ11" i="47" s="1"/>
  <c r="R11" i="47"/>
  <c r="AG11" i="47"/>
  <c r="AX11" i="47"/>
  <c r="AZ11" i="47" s="1"/>
  <c r="K10" i="47"/>
  <c r="AA10" i="47"/>
  <c r="AB10" i="47" s="1"/>
  <c r="AP10" i="47"/>
  <c r="AQ10" i="47" s="1"/>
  <c r="R10" i="47"/>
  <c r="AG10" i="47"/>
  <c r="AX10" i="47"/>
  <c r="AZ10" i="47" s="1"/>
  <c r="K12" i="47"/>
  <c r="AA12" i="47"/>
  <c r="AB12" i="47" s="1"/>
  <c r="AP12" i="47"/>
  <c r="AQ12" i="47" s="1"/>
  <c r="R12" i="47"/>
  <c r="AG12" i="47"/>
  <c r="AX12" i="47"/>
  <c r="AZ12" i="47" s="1"/>
  <c r="AS6" i="47"/>
  <c r="AD6" i="47"/>
  <c r="M6" i="47"/>
  <c r="AI6" i="47"/>
  <c r="T6" i="47"/>
  <c r="F6" i="47"/>
  <c r="AX15" i="47"/>
  <c r="AZ15" i="47" s="1"/>
  <c r="R15" i="47"/>
  <c r="AP15" i="47"/>
  <c r="AQ15" i="47" s="1"/>
  <c r="AA15" i="47"/>
  <c r="AB15" i="47" s="1"/>
  <c r="K15" i="47"/>
  <c r="AX13" i="47"/>
  <c r="AZ13" i="47" s="1"/>
  <c r="AG13" i="47"/>
  <c r="R13" i="47"/>
  <c r="AP13" i="47"/>
  <c r="AQ13" i="47" s="1"/>
  <c r="AA13" i="47"/>
  <c r="AB13" i="47" s="1"/>
  <c r="K13" i="47"/>
  <c r="BI2" i="47"/>
  <c r="BI1" i="47"/>
  <c r="L16" i="85"/>
  <c r="AG15" i="85"/>
  <c r="AG14" i="85"/>
  <c r="AG13" i="85"/>
  <c r="AG12" i="85"/>
  <c r="AG11" i="85"/>
  <c r="AG16" i="85" s="1"/>
  <c r="AH16" i="85" s="1"/>
  <c r="AG10" i="85"/>
  <c r="V15" i="85"/>
  <c r="V14" i="85"/>
  <c r="V13" i="85"/>
  <c r="V12" i="85"/>
  <c r="V11" i="85"/>
  <c r="V10" i="85"/>
  <c r="V16" i="85" s="1"/>
  <c r="W16" i="85" s="1"/>
  <c r="AQ16" i="85"/>
  <c r="AV16" i="85"/>
  <c r="K11" i="84"/>
  <c r="AB11" i="84"/>
  <c r="AC11" i="84" s="1"/>
  <c r="AS11" i="84"/>
  <c r="AT11" i="84" s="1"/>
  <c r="R11" i="84"/>
  <c r="AG11" i="84"/>
  <c r="AI11" i="84" s="1"/>
  <c r="BA11" i="84"/>
  <c r="BC11" i="84"/>
  <c r="AG12" i="84"/>
  <c r="AI12" i="84" s="1"/>
  <c r="AG10" i="84"/>
  <c r="AI10" i="84" s="1"/>
  <c r="AB12" i="84"/>
  <c r="AC12" i="84" s="1"/>
  <c r="AB10" i="84"/>
  <c r="AC10" i="84" s="1"/>
  <c r="AS12" i="84"/>
  <c r="AT12" i="84" s="1"/>
  <c r="AS10" i="84"/>
  <c r="AT10" i="84" s="1"/>
  <c r="K12" i="84"/>
  <c r="R12" i="84"/>
  <c r="BA12" i="84"/>
  <c r="BC12" i="84" s="1"/>
  <c r="K10" i="84"/>
  <c r="R10" i="84"/>
  <c r="BA10" i="84"/>
  <c r="BC10" i="84" s="1"/>
  <c r="AV6" i="84"/>
  <c r="AK6" i="84"/>
  <c r="AE6" i="84"/>
  <c r="T6" i="84"/>
  <c r="M6" i="84"/>
  <c r="F6" i="84"/>
  <c r="BL2" i="84"/>
  <c r="BL1" i="84"/>
  <c r="R13" i="82"/>
  <c r="R12" i="82"/>
  <c r="K13" i="82"/>
  <c r="AA13" i="82"/>
  <c r="AB13" i="82" s="1"/>
  <c r="AP13" i="82"/>
  <c r="AQ13" i="82" s="1"/>
  <c r="AG13" i="82"/>
  <c r="AX13" i="82"/>
  <c r="AZ13" i="82" s="1"/>
  <c r="K12" i="82"/>
  <c r="AA12" i="82"/>
  <c r="AB12" i="82" s="1"/>
  <c r="AP12" i="82"/>
  <c r="AQ12" i="82" s="1"/>
  <c r="AG12" i="82"/>
  <c r="AX12" i="82"/>
  <c r="AZ12" i="82" s="1"/>
  <c r="AS6" i="82"/>
  <c r="AI6" i="82"/>
  <c r="AD6" i="82"/>
  <c r="T6" i="82"/>
  <c r="M6" i="82"/>
  <c r="F6" i="82"/>
  <c r="BI2" i="82"/>
  <c r="BI1" i="82"/>
  <c r="L14" i="86"/>
  <c r="Q14" i="86"/>
  <c r="Z14" i="86"/>
  <c r="L12" i="86"/>
  <c r="Q12" i="86"/>
  <c r="AB12" i="86" s="1"/>
  <c r="Z12" i="86"/>
  <c r="Q10" i="86"/>
  <c r="L10" i="86"/>
  <c r="Z10" i="86"/>
  <c r="S6" i="86"/>
  <c r="N6" i="86"/>
  <c r="G6" i="86"/>
  <c r="AC2" i="86"/>
  <c r="AC1" i="86"/>
  <c r="AG11" i="83"/>
  <c r="AI11" i="83" s="1"/>
  <c r="AG10" i="83"/>
  <c r="AI10" i="83" s="1"/>
  <c r="AB11" i="83"/>
  <c r="AC11" i="83" s="1"/>
  <c r="AB10" i="83"/>
  <c r="AC10" i="83" s="1"/>
  <c r="AS11" i="83"/>
  <c r="AT11" i="83" s="1"/>
  <c r="AS10" i="83"/>
  <c r="AT10" i="83" s="1"/>
  <c r="K11" i="83"/>
  <c r="R11" i="83"/>
  <c r="BA11" i="83"/>
  <c r="BC11" i="83" s="1"/>
  <c r="K10" i="83"/>
  <c r="R10" i="83"/>
  <c r="BA10" i="83"/>
  <c r="BC10" i="83" s="1"/>
  <c r="AV6" i="83"/>
  <c r="AK6" i="83"/>
  <c r="AE6" i="83"/>
  <c r="T6" i="83"/>
  <c r="M6" i="83"/>
  <c r="F6" i="83"/>
  <c r="BL2" i="83"/>
  <c r="BL1" i="83"/>
  <c r="L19" i="21"/>
  <c r="Q19" i="21"/>
  <c r="L17" i="21"/>
  <c r="L13" i="21"/>
  <c r="L21" i="21"/>
  <c r="L15" i="21"/>
  <c r="L11" i="21"/>
  <c r="Q15" i="21"/>
  <c r="Q21" i="21"/>
  <c r="Q13" i="21"/>
  <c r="Q17" i="21"/>
  <c r="AB2" i="21"/>
  <c r="AB1" i="21"/>
  <c r="Q11" i="21"/>
  <c r="S6" i="21"/>
  <c r="N6" i="21"/>
  <c r="G6" i="21"/>
  <c r="AB10" i="86" l="1"/>
  <c r="AA19" i="21"/>
  <c r="AA15" i="21"/>
  <c r="AA21" i="21"/>
  <c r="AA17" i="21"/>
  <c r="AA13" i="21"/>
  <c r="AA11" i="21"/>
  <c r="BB12" i="82"/>
  <c r="BF12" i="82" s="1"/>
  <c r="BD10" i="82"/>
  <c r="BG10" i="82" s="1"/>
  <c r="BD13" i="82"/>
  <c r="BG13" i="82" s="1"/>
  <c r="BD11" i="82"/>
  <c r="BG11" i="82" s="1"/>
  <c r="BB13" i="82"/>
  <c r="BF13" i="82" s="1"/>
  <c r="BD12" i="82"/>
  <c r="BG12" i="82" s="1"/>
  <c r="BH12" i="82" s="1"/>
  <c r="BD12" i="47"/>
  <c r="BG12" i="47" s="1"/>
  <c r="BB12" i="47"/>
  <c r="BF12" i="47" s="1"/>
  <c r="BB14" i="47"/>
  <c r="BF14" i="47" s="1"/>
  <c r="BB11" i="47"/>
  <c r="BF11" i="47" s="1"/>
  <c r="BD11" i="47"/>
  <c r="BG11" i="47" s="1"/>
  <c r="BB10" i="47"/>
  <c r="BF10" i="47" s="1"/>
  <c r="BD10" i="47"/>
  <c r="BG10" i="47" s="1"/>
  <c r="BH10" i="47" s="1"/>
  <c r="BD13" i="47"/>
  <c r="BG13" i="47" s="1"/>
  <c r="BB13" i="47"/>
  <c r="BF13" i="47" s="1"/>
  <c r="BD15" i="47"/>
  <c r="BG15" i="47" s="1"/>
  <c r="BE12" i="84"/>
  <c r="BI12" i="84" s="1"/>
  <c r="BG10" i="83"/>
  <c r="BJ10" i="83" s="1"/>
  <c r="BE10" i="83"/>
  <c r="BI10" i="83" s="1"/>
  <c r="BG10" i="84"/>
  <c r="BJ10" i="84" s="1"/>
  <c r="BE10" i="84"/>
  <c r="BI10" i="84" s="1"/>
  <c r="BG11" i="84"/>
  <c r="BJ11" i="84" s="1"/>
  <c r="BB10" i="82"/>
  <c r="BF10" i="82" s="1"/>
  <c r="BB11" i="82"/>
  <c r="BF11" i="82" s="1"/>
  <c r="BH11" i="82" s="1"/>
  <c r="BE11" i="83"/>
  <c r="BI11" i="83" s="1"/>
  <c r="BE11" i="84"/>
  <c r="BI11" i="84" s="1"/>
  <c r="BK11" i="84" s="1"/>
  <c r="AJ16" i="85"/>
  <c r="BD14" i="47"/>
  <c r="BG14" i="47" s="1"/>
  <c r="AB14" i="86"/>
  <c r="BH12" i="47"/>
  <c r="BG11" i="83"/>
  <c r="BJ11" i="83" s="1"/>
  <c r="BG12" i="84"/>
  <c r="BJ12" i="84" s="1"/>
  <c r="BK12" i="84" s="1"/>
  <c r="BB15" i="47"/>
  <c r="BF15" i="47" s="1"/>
  <c r="BH15" i="47" s="1"/>
  <c r="BH13" i="82" l="1"/>
  <c r="BH10" i="82"/>
  <c r="BH13" i="47"/>
  <c r="BH14" i="47"/>
  <c r="BH11" i="47"/>
  <c r="BK10" i="84"/>
  <c r="BK10" i="83"/>
  <c r="BK11" i="83"/>
</calcChain>
</file>

<file path=xl/sharedStrings.xml><?xml version="1.0" encoding="utf-8"?>
<sst xmlns="http://schemas.openxmlformats.org/spreadsheetml/2006/main" count="612" uniqueCount="144">
  <si>
    <t>Judges</t>
    <phoneticPr fontId="12" type="noConversion"/>
  </si>
  <si>
    <t xml:space="preserve">a </t>
    <phoneticPr fontId="12" type="noConversion"/>
  </si>
  <si>
    <t>b</t>
    <phoneticPr fontId="12" type="noConversion"/>
  </si>
  <si>
    <t>c</t>
    <phoneticPr fontId="12" type="noConversion"/>
  </si>
  <si>
    <r>
      <t>Open</t>
    </r>
    <r>
      <rPr>
        <b/>
        <sz val="12"/>
        <rFont val="Calibri"/>
        <family val="2"/>
        <scheme val="minor"/>
      </rPr>
      <t xml:space="preserve"> Individual</t>
    </r>
    <phoneticPr fontId="12" type="noConversion"/>
  </si>
  <si>
    <t>Mill</t>
    <phoneticPr fontId="12" type="noConversion"/>
  </si>
  <si>
    <t>Stand</t>
    <phoneticPr fontId="12" type="noConversion"/>
  </si>
  <si>
    <t>Flank1</t>
    <phoneticPr fontId="12" type="noConversion"/>
  </si>
  <si>
    <t>Flank2</t>
    <phoneticPr fontId="12" type="noConversion"/>
  </si>
  <si>
    <t>Flank</t>
    <phoneticPr fontId="12" type="noConversion"/>
  </si>
  <si>
    <t>DoD</t>
  </si>
  <si>
    <t>Intermediate Pdd</t>
    <phoneticPr fontId="12" type="noConversion"/>
  </si>
  <si>
    <t>Sydney RAS</t>
  </si>
  <si>
    <t>Sydney RAS</t>
    <phoneticPr fontId="12" type="noConversion"/>
  </si>
  <si>
    <t>Advanced Individual</t>
    <phoneticPr fontId="12" type="noConversion"/>
  </si>
  <si>
    <r>
      <t>Intermediate</t>
    </r>
    <r>
      <rPr>
        <b/>
        <sz val="12"/>
        <rFont val="Calibri"/>
        <family val="2"/>
        <scheme val="minor"/>
      </rPr>
      <t xml:space="preserve"> Individual</t>
    </r>
    <phoneticPr fontId="12" type="noConversion"/>
  </si>
  <si>
    <r>
      <t xml:space="preserve">Preliminary </t>
    </r>
    <r>
      <rPr>
        <b/>
        <sz val="12"/>
        <rFont val="Calibri"/>
        <family val="2"/>
        <scheme val="minor"/>
      </rPr>
      <t xml:space="preserve">PDD </t>
    </r>
    <r>
      <rPr>
        <b/>
        <sz val="12"/>
        <rFont val="Calibri"/>
        <family val="2"/>
      </rPr>
      <t>A</t>
    </r>
    <phoneticPr fontId="12" type="noConversion"/>
  </si>
  <si>
    <t>Prelim Squad</t>
    <phoneticPr fontId="12" type="noConversion"/>
  </si>
  <si>
    <t>A</t>
  </si>
  <si>
    <t>B</t>
  </si>
  <si>
    <t>C</t>
  </si>
  <si>
    <t>Lyn Lynch</t>
  </si>
  <si>
    <t>Sarah Grayson</t>
  </si>
  <si>
    <t>Rebecca Higgins</t>
  </si>
  <si>
    <t>Megan Couzins</t>
  </si>
  <si>
    <t>Eloise Tate</t>
  </si>
  <si>
    <t>Sharna Kirkham</t>
  </si>
  <si>
    <t>Bronte Fletcher</t>
  </si>
  <si>
    <t>Lydia George</t>
  </si>
  <si>
    <t>Poppy Loveland</t>
  </si>
  <si>
    <t>Sabine Osmotherly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</si>
  <si>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</si>
  <si>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</si>
  <si>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</si>
  <si>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</si>
  <si>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</si>
  <si>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</si>
  <si>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</si>
  <si>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</si>
  <si>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</si>
  <si>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</si>
  <si>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Comp</t>
  </si>
  <si>
    <t>Free</t>
  </si>
  <si>
    <t>falls</t>
  </si>
  <si>
    <t>Deduct</t>
  </si>
  <si>
    <t>Jamie Haste</t>
  </si>
  <si>
    <t>FREESTYLE</t>
  </si>
  <si>
    <t>Final Scores</t>
  </si>
  <si>
    <t>Trista Mitchell</t>
  </si>
  <si>
    <t>Bronagh Miskelly</t>
  </si>
  <si>
    <t>Technique</t>
  </si>
  <si>
    <t>Artistic</t>
  </si>
  <si>
    <t>Final</t>
  </si>
  <si>
    <t>Div. by</t>
  </si>
  <si>
    <t>1/2 Fl</t>
  </si>
  <si>
    <t>Pl'k</t>
  </si>
  <si>
    <t>I/s S't</t>
  </si>
  <si>
    <t>O/s S't</t>
  </si>
  <si>
    <t>V'lt Off</t>
  </si>
  <si>
    <t>No&amp;Ex</t>
  </si>
  <si>
    <t>R</t>
  </si>
  <si>
    <t>Sub-total</t>
  </si>
  <si>
    <t>Judge at A</t>
  </si>
  <si>
    <t>Judge at B</t>
  </si>
  <si>
    <t>Deductions</t>
  </si>
  <si>
    <t>Judge at B:</t>
  </si>
  <si>
    <t>Judge at C: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</si>
  <si>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</si>
  <si>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</si>
  <si>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</si>
  <si>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</si>
  <si>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</si>
  <si>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</si>
  <si>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</si>
  <si>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</si>
  <si>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</si>
  <si>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</si>
  <si>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</si>
  <si>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</si>
  <si>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</si>
  <si>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</si>
  <si>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</si>
  <si>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</si>
  <si>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</si>
  <si>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</si>
  <si>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</si>
  <si>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</si>
  <si>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</si>
  <si>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Sw fw</t>
  </si>
  <si>
    <t>1/2 Mill</t>
  </si>
  <si>
    <t>Sw bw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</si>
  <si>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</si>
  <si>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</si>
  <si>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</si>
  <si>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</si>
  <si>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</si>
  <si>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</si>
  <si>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</si>
  <si>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</si>
  <si>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</si>
  <si>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</si>
  <si>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SVG</t>
  </si>
  <si>
    <t>Kingston Legato</t>
  </si>
  <si>
    <t>Emily Jones</t>
  </si>
  <si>
    <t>Nicole Collett</t>
  </si>
  <si>
    <t>EQUISTE</t>
  </si>
  <si>
    <t>WF Indigo</t>
  </si>
  <si>
    <t>Nicole Connor</t>
  </si>
  <si>
    <t>Melissa-Jane Thompson</t>
  </si>
  <si>
    <t>Eliza Wark-Chapman</t>
  </si>
  <si>
    <t>HVVT</t>
  </si>
  <si>
    <t>Tuffrock Cruise</t>
  </si>
  <si>
    <t>Madison Lee Foster</t>
  </si>
  <si>
    <t>Phillip Ritter</t>
  </si>
  <si>
    <t>SEVT</t>
  </si>
  <si>
    <t>Hunterview Sinatra</t>
  </si>
  <si>
    <t>Robyn Boyle</t>
  </si>
  <si>
    <t>Breanna Trappel</t>
  </si>
  <si>
    <t>Independent</t>
  </si>
  <si>
    <t>Saulo</t>
  </si>
  <si>
    <t>Baiberraley Rules</t>
  </si>
  <si>
    <t>Karen Mitchell</t>
  </si>
  <si>
    <t>Byron Bay</t>
  </si>
  <si>
    <t>Crème Brulee</t>
  </si>
  <si>
    <t>Jerrie Dixon</t>
  </si>
  <si>
    <t>Rachel Barlow</t>
  </si>
  <si>
    <t>Georgina Heard</t>
  </si>
  <si>
    <t>Erin Ryan</t>
  </si>
  <si>
    <t>Ainsley Fraser</t>
  </si>
  <si>
    <t>SVG/EQUISTE</t>
  </si>
  <si>
    <t>Caitlin Fraser</t>
  </si>
  <si>
    <t xml:space="preserve">Lucia Rogan </t>
  </si>
  <si>
    <t>VERITAS/IND</t>
  </si>
  <si>
    <t>Zoe Caddis</t>
  </si>
  <si>
    <t>Grace Pratley</t>
  </si>
  <si>
    <t>Charlotte Clark</t>
  </si>
  <si>
    <t>Hannah Gatwood</t>
  </si>
  <si>
    <t>Justin Boyle</t>
  </si>
  <si>
    <t>Daytona Halloran</t>
  </si>
  <si>
    <t>Sarah Clark</t>
  </si>
  <si>
    <t>Peyton Halloran</t>
  </si>
  <si>
    <t>Robyn Bruderer</t>
  </si>
  <si>
    <t>Chris Wicks</t>
  </si>
  <si>
    <t>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</si>
</sst>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\-yy;@"/>
    <numFmt numFmtId="165" formatCode="[$-409]h:mm:ss\ AM/PM;@"/>
    <numFmt numFmtId="166" formatCode="0.0"/>
    <numFmt numFmtId="167" formatCode="0.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18" fillId="0" borderId="0"/>
    <xf numFmtId="0" fontId="2" fillId="0" borderId="0"/>
  </cellStyleXfs>
  <cellXfs count="139">
    <xf numFmtId="0" fontId="0" fillId="0" borderId="0" xfId="0"/>
    <xf numFmtId="0" fontId="0" fillId="0" borderId="0" xfId="0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/>
    <xf numFmtId="0" fontId="7" fillId="2" borderId="0" xfId="0" applyFont="1" applyFill="1"/>
    <xf numFmtId="164" fontId="7" fillId="0" borderId="0" xfId="0" applyNumberFormat="1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165" fontId="7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7" fillId="4" borderId="0" xfId="0" applyNumberFormat="1" applyFont="1" applyFill="1"/>
    <xf numFmtId="166" fontId="7" fillId="0" borderId="0" xfId="0" applyNumberFormat="1" applyFont="1"/>
    <xf numFmtId="167" fontId="7" fillId="0" borderId="0" xfId="0" applyNumberFormat="1" applyFont="1" applyFill="1"/>
    <xf numFmtId="167" fontId="7" fillId="0" borderId="0" xfId="0" applyNumberFormat="1" applyFont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7" fillId="5" borderId="0" xfId="0" applyNumberFormat="1" applyFont="1" applyFill="1"/>
    <xf numFmtId="167" fontId="7" fillId="5" borderId="0" xfId="0" applyNumberFormat="1" applyFont="1" applyFill="1"/>
    <xf numFmtId="0" fontId="7" fillId="5" borderId="0" xfId="0" applyFont="1" applyFill="1"/>
    <xf numFmtId="166" fontId="7" fillId="0" borderId="0" xfId="0" applyNumberFormat="1" applyFont="1" applyFill="1"/>
    <xf numFmtId="0" fontId="6" fillId="6" borderId="0" xfId="0" applyFont="1" applyFill="1"/>
    <xf numFmtId="166" fontId="7" fillId="6" borderId="0" xfId="0" applyNumberFormat="1" applyFont="1" applyFill="1"/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7" fontId="10" fillId="0" borderId="0" xfId="0" applyNumberFormat="1" applyFont="1"/>
    <xf numFmtId="0" fontId="4" fillId="0" borderId="0" xfId="3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0" borderId="0" xfId="4"/>
    <xf numFmtId="0" fontId="13" fillId="0" borderId="0" xfId="4" applyFont="1"/>
    <xf numFmtId="0" fontId="14" fillId="0" borderId="0" xfId="4" applyFont="1"/>
    <xf numFmtId="0" fontId="14" fillId="0" borderId="0" xfId="4" applyFont="1" applyFill="1"/>
    <xf numFmtId="2" fontId="14" fillId="0" borderId="0" xfId="4" applyNumberFormat="1" applyFont="1" applyAlignment="1">
      <alignment horizontal="left"/>
    </xf>
    <xf numFmtId="0" fontId="14" fillId="0" borderId="0" xfId="4" applyFont="1" applyBorder="1"/>
    <xf numFmtId="0" fontId="14" fillId="0" borderId="0" xfId="4" applyFont="1" applyFill="1" applyBorder="1"/>
    <xf numFmtId="0" fontId="13" fillId="0" borderId="0" xfId="4" applyFont="1" applyFill="1"/>
    <xf numFmtId="2" fontId="14" fillId="0" borderId="0" xfId="4" applyNumberFormat="1" applyFont="1" applyBorder="1" applyAlignment="1">
      <alignment horizontal="left"/>
    </xf>
    <xf numFmtId="0" fontId="3" fillId="0" borderId="0" xfId="4" applyBorder="1"/>
    <xf numFmtId="0" fontId="15" fillId="0" borderId="0" xfId="4" applyFont="1" applyBorder="1"/>
    <xf numFmtId="0" fontId="7" fillId="0" borderId="0" xfId="0" applyFont="1" applyBorder="1"/>
    <xf numFmtId="0" fontId="16" fillId="0" borderId="0" xfId="4" applyFont="1" applyBorder="1"/>
    <xf numFmtId="0" fontId="15" fillId="0" borderId="0" xfId="4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6" fillId="0" borderId="0" xfId="4" applyFont="1" applyFill="1" applyBorder="1"/>
    <xf numFmtId="0" fontId="7" fillId="0" borderId="1" xfId="0" applyFont="1" applyFill="1" applyBorder="1" applyAlignment="1">
      <alignment horizontal="center"/>
    </xf>
    <xf numFmtId="166" fontId="17" fillId="6" borderId="0" xfId="0" applyNumberFormat="1" applyFont="1" applyFill="1" applyBorder="1" applyAlignment="1"/>
    <xf numFmtId="0" fontId="7" fillId="7" borderId="1" xfId="0" applyFont="1" applyFill="1" applyBorder="1" applyAlignment="1">
      <alignment horizontal="center"/>
    </xf>
    <xf numFmtId="167" fontId="7" fillId="4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4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8" borderId="0" xfId="0" applyFont="1" applyFill="1"/>
    <xf numFmtId="167" fontId="7" fillId="0" borderId="0" xfId="0" applyNumberFormat="1" applyFont="1" applyFill="1" applyBorder="1"/>
    <xf numFmtId="166" fontId="7" fillId="9" borderId="0" xfId="0" applyNumberFormat="1" applyFont="1" applyFill="1"/>
    <xf numFmtId="0" fontId="7" fillId="9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167" fontId="0" fillId="0" borderId="0" xfId="0" applyNumberFormat="1" applyBorder="1"/>
    <xf numFmtId="0" fontId="20" fillId="0" borderId="1" xfId="0" applyFont="1" applyBorder="1" applyAlignment="1">
      <alignment horizontal="center"/>
    </xf>
    <xf numFmtId="164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21" fillId="0" borderId="0" xfId="0" applyFont="1"/>
    <xf numFmtId="0" fontId="20" fillId="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/>
    <xf numFmtId="0" fontId="20" fillId="10" borderId="0" xfId="0" applyFont="1" applyFill="1" applyAlignment="1">
      <alignment horizont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10" borderId="0" xfId="0" applyFont="1" applyFill="1"/>
    <xf numFmtId="0" fontId="20" fillId="0" borderId="1" xfId="0" applyFont="1" applyBorder="1" applyAlignment="1">
      <alignment horizontal="center" vertical="center"/>
    </xf>
    <xf numFmtId="0" fontId="20" fillId="2" borderId="0" xfId="0" applyFont="1" applyFill="1"/>
    <xf numFmtId="0" fontId="21" fillId="0" borderId="1" xfId="0" applyFont="1" applyBorder="1" applyAlignment="1">
      <alignment horizontal="center" vertical="center"/>
    </xf>
    <xf numFmtId="166" fontId="20" fillId="4" borderId="0" xfId="0" applyNumberFormat="1" applyFont="1" applyFill="1"/>
    <xf numFmtId="167" fontId="20" fillId="2" borderId="0" xfId="0" applyNumberFormat="1" applyFont="1" applyFill="1"/>
    <xf numFmtId="166" fontId="20" fillId="3" borderId="0" xfId="0" applyNumberFormat="1" applyFont="1" applyFill="1"/>
    <xf numFmtId="166" fontId="20" fillId="2" borderId="0" xfId="0" applyNumberFormat="1" applyFont="1" applyFill="1"/>
    <xf numFmtId="166" fontId="20" fillId="10" borderId="0" xfId="0" applyNumberFormat="1" applyFont="1" applyFill="1"/>
    <xf numFmtId="0" fontId="20" fillId="0" borderId="0" xfId="0" applyFont="1" applyAlignment="1">
      <alignment horizontal="right"/>
    </xf>
    <xf numFmtId="0" fontId="17" fillId="0" borderId="0" xfId="0" applyFont="1"/>
    <xf numFmtId="0" fontId="17" fillId="10" borderId="0" xfId="0" applyFont="1" applyFill="1"/>
    <xf numFmtId="0" fontId="17" fillId="4" borderId="0" xfId="0" applyFont="1" applyFill="1"/>
    <xf numFmtId="166" fontId="20" fillId="0" borderId="0" xfId="0" applyNumberFormat="1" applyFont="1"/>
    <xf numFmtId="167" fontId="17" fillId="10" borderId="0" xfId="0" applyNumberFormat="1" applyFont="1" applyFill="1"/>
    <xf numFmtId="166" fontId="20" fillId="0" borderId="0" xfId="0" applyNumberFormat="1" applyFont="1" applyFill="1"/>
    <xf numFmtId="167" fontId="20" fillId="0" borderId="0" xfId="0" applyNumberFormat="1" applyFont="1"/>
    <xf numFmtId="167" fontId="20" fillId="0" borderId="0" xfId="0" applyNumberFormat="1" applyFont="1" applyFill="1"/>
    <xf numFmtId="167" fontId="20" fillId="0" borderId="0" xfId="0" applyNumberFormat="1" applyFont="1" applyAlignment="1"/>
    <xf numFmtId="0" fontId="20" fillId="0" borderId="0" xfId="0" applyFont="1" applyFill="1"/>
    <xf numFmtId="164" fontId="20" fillId="0" borderId="0" xfId="0" applyNumberFormat="1" applyFont="1" applyAlignment="1">
      <alignment horizontal="right"/>
    </xf>
    <xf numFmtId="0" fontId="20" fillId="0" borderId="0" xfId="0" applyFont="1" applyAlignment="1"/>
    <xf numFmtId="165" fontId="20" fillId="0" borderId="0" xfId="0" applyNumberFormat="1" applyFont="1" applyAlignment="1">
      <alignment horizontal="right"/>
    </xf>
    <xf numFmtId="0" fontId="19" fillId="0" borderId="0" xfId="0" applyFont="1" applyAlignment="1"/>
    <xf numFmtId="0" fontId="21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6" fontId="20" fillId="2" borderId="0" xfId="0" applyNumberFormat="1" applyFont="1" applyFill="1"/>
    <xf numFmtId="166" fontId="20" fillId="10" borderId="0" xfId="0" applyNumberFormat="1" applyFont="1" applyFill="1"/>
    <xf numFmtId="167" fontId="20" fillId="2" borderId="0" xfId="0" applyNumberFormat="1" applyFont="1" applyFill="1"/>
    <xf numFmtId="166" fontId="20" fillId="4" borderId="0" xfId="0" applyNumberFormat="1" applyFont="1" applyFill="1"/>
    <xf numFmtId="166" fontId="20" fillId="3" borderId="0" xfId="0" applyNumberFormat="1" applyFont="1" applyFill="1"/>
    <xf numFmtId="0" fontId="2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15" fontId="19" fillId="0" borderId="0" xfId="0" applyNumberFormat="1" applyFont="1" applyAlignment="1"/>
    <xf numFmtId="0" fontId="0" fillId="0" borderId="0" xfId="0" applyAlignment="1"/>
    <xf numFmtId="0" fontId="19" fillId="0" borderId="0" xfId="0" applyFont="1"/>
    <xf numFmtId="15" fontId="19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left"/>
    </xf>
    <xf numFmtId="0" fontId="20" fillId="2" borderId="0" xfId="0" applyFont="1" applyFill="1"/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Standard 2" xfId="2"/>
  </cellStyles>
  <dxfs count="0"/>
  <tableStyles count="0" defaultTableStyle="TableStyleMedium9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4"/>
  <sheetViews>
    <sheetView zoomScale="90" zoomScaleNormal="90" workbookViewId="0">
      <pane xSplit="2" topLeftCell="C1" activePane="topRight" state="frozen"/>
      <selection pane="topRight" activeCell="J8" sqref="J8"/>
    </sheetView>
  </sheetViews>
  <sheetFormatPr defaultColWidth="9.109375" defaultRowHeight="14.4" x14ac:dyDescent="0.3"/>
  <cols>
    <col min="1" max="1" width="5.44140625" style="3" customWidth="1"/>
    <col min="2" max="2" width="16.44140625" style="3" customWidth="1"/>
    <col min="3" max="3" width="18.44140625" style="3" customWidth="1"/>
    <col min="4" max="4" width="15.33203125" style="3" customWidth="1"/>
    <col min="5" max="5" width="11.44140625" style="3" customWidth="1"/>
    <col min="6" max="10" width="5.33203125" style="3" customWidth="1"/>
    <col min="11" max="11" width="8.6640625" style="3" customWidth="1"/>
    <col min="12" max="12" width="3.33203125" style="3" customWidth="1"/>
    <col min="13" max="17" width="5.6640625" style="3" customWidth="1"/>
    <col min="18" max="18" width="9.109375" style="3" customWidth="1"/>
    <col min="19" max="19" width="3.33203125" style="3" customWidth="1"/>
    <col min="20" max="21" width="5.6640625" style="3" customWidth="1"/>
    <col min="22" max="22" width="6.33203125" style="3" customWidth="1"/>
    <col min="23" max="23" width="6.6640625" style="3" customWidth="1"/>
    <col min="24" max="28" width="5.6640625" style="3" customWidth="1"/>
    <col min="29" max="29" width="7.109375" style="3" customWidth="1"/>
    <col min="30" max="30" width="3.33203125" style="3" customWidth="1"/>
    <col min="31" max="32" width="7.33203125" style="3" customWidth="1"/>
    <col min="33" max="33" width="10.33203125" style="3" customWidth="1"/>
    <col min="34" max="34" width="7" style="3" customWidth="1"/>
    <col min="35" max="35" width="9.44140625" style="3" customWidth="1"/>
    <col min="36" max="36" width="2.6640625" style="3" customWidth="1"/>
    <col min="37" max="39" width="5.6640625" style="3" customWidth="1"/>
    <col min="40" max="40" width="5.44140625" style="3" customWidth="1"/>
    <col min="41" max="45" width="5.6640625" style="3" customWidth="1"/>
    <col min="46" max="46" width="6.88671875" style="3" customWidth="1"/>
    <col min="47" max="47" width="2.44140625" style="17" customWidth="1"/>
    <col min="48" max="52" width="5.88671875" style="3" customWidth="1"/>
    <col min="53" max="53" width="9.109375" style="3" customWidth="1"/>
    <col min="54" max="54" width="10.44140625" style="3" customWidth="1"/>
    <col min="55" max="55" width="8.109375" style="3" customWidth="1"/>
    <col min="56" max="56" width="2.44140625" style="17" customWidth="1"/>
    <col min="57" max="57" width="12.109375" style="3" customWidth="1"/>
    <col min="58" max="58" width="2.6640625" style="17" customWidth="1"/>
    <col min="59" max="59" width="10.44140625" style="3" customWidth="1"/>
    <col min="60" max="60" width="2.6640625" style="17" customWidth="1"/>
    <col min="61" max="63" width="9.109375" style="3"/>
    <col min="64" max="64" width="13.33203125" style="3" customWidth="1"/>
    <col min="65" max="16384" width="9.109375" style="3"/>
  </cols>
  <sheetData>
    <row r="1" spans="1:64" ht="15.6" x14ac:dyDescent="0.3">
      <c r="A1" s="77" t="s">
        <v>13</v>
      </c>
      <c r="D1" s="78" t="s">
        <v>0</v>
      </c>
      <c r="E1" s="78" t="s">
        <v>1</v>
      </c>
      <c r="G1" s="17"/>
      <c r="H1" s="5"/>
      <c r="I1" s="5"/>
      <c r="J1" s="5"/>
      <c r="K1" s="5"/>
      <c r="L1" s="5"/>
      <c r="T1" s="5"/>
      <c r="U1" s="5"/>
      <c r="V1" s="5"/>
      <c r="W1" s="17"/>
      <c r="AA1" s="5"/>
      <c r="AB1" s="5"/>
      <c r="AC1" s="5"/>
      <c r="AD1" s="5"/>
      <c r="AK1" s="5"/>
      <c r="AL1" s="5"/>
      <c r="AM1" s="5"/>
      <c r="AN1" s="17"/>
      <c r="AR1" s="5"/>
      <c r="AS1" s="5"/>
      <c r="AT1" s="5"/>
      <c r="AU1" s="73"/>
      <c r="BI1" s="3" t="s">
        <v>141</v>
      </c>
      <c r="BL1" s="7">
        <f ca="1">NOW()</f>
        <v>42891.792482986108</v>
      </c>
    </row>
    <row r="2" spans="1:64" ht="15.6" x14ac:dyDescent="0.3">
      <c r="A2" s="20"/>
      <c r="D2" s="78"/>
      <c r="E2" s="78" t="s">
        <v>2</v>
      </c>
      <c r="G2" s="17"/>
      <c r="W2" s="17"/>
      <c r="AN2" s="17"/>
      <c r="AU2" s="74"/>
      <c r="BI2" s="3" t="s">
        <v>142</v>
      </c>
      <c r="BL2" s="10">
        <f ca="1">NOW()</f>
        <v>42891.792482986108</v>
      </c>
    </row>
    <row r="3" spans="1:64" ht="15.6" x14ac:dyDescent="0.3">
      <c r="A3" s="132">
        <v>42839</v>
      </c>
      <c r="B3" s="133"/>
      <c r="D3" s="78"/>
      <c r="E3" s="78" t="s">
        <v>3</v>
      </c>
      <c r="F3" s="9" t="s">
        <v>67</v>
      </c>
      <c r="G3" s="17"/>
      <c r="H3" s="9"/>
      <c r="M3" s="8" t="s">
        <v>46</v>
      </c>
      <c r="T3" s="9" t="s">
        <v>67</v>
      </c>
      <c r="W3" s="17"/>
      <c r="AE3" s="8" t="s">
        <v>46</v>
      </c>
      <c r="AF3" s="8"/>
      <c r="AK3" s="9" t="s">
        <v>67</v>
      </c>
      <c r="AN3" s="17"/>
      <c r="AV3" s="8" t="s">
        <v>46</v>
      </c>
      <c r="BI3" s="3" t="s">
        <v>141</v>
      </c>
    </row>
    <row r="4" spans="1:64" ht="15.6" x14ac:dyDescent="0.3">
      <c r="A4" s="20"/>
      <c r="D4" s="78"/>
      <c r="G4" s="17"/>
      <c r="W4" s="17"/>
      <c r="AN4" s="17"/>
    </row>
    <row r="5" spans="1:64" ht="15.6" x14ac:dyDescent="0.3">
      <c r="A5" s="77" t="s">
        <v>4</v>
      </c>
      <c r="B5" s="8"/>
      <c r="F5" s="8" t="s">
        <v>94</v>
      </c>
      <c r="G5" s="18"/>
      <c r="I5" s="8"/>
      <c r="M5" s="8" t="s">
        <v>94</v>
      </c>
      <c r="T5" s="8" t="s">
        <v>65</v>
      </c>
      <c r="W5" s="17"/>
      <c r="AE5" s="8" t="s">
        <v>93</v>
      </c>
      <c r="AF5" s="8"/>
      <c r="AK5" s="8" t="s">
        <v>66</v>
      </c>
      <c r="AN5" s="17"/>
      <c r="AV5" s="8" t="s">
        <v>95</v>
      </c>
      <c r="BB5" s="8"/>
      <c r="BC5" s="8"/>
    </row>
    <row r="6" spans="1:64" ht="15.6" x14ac:dyDescent="0.3">
      <c r="A6" s="20" t="s">
        <v>100</v>
      </c>
      <c r="B6" s="8">
        <v>1054</v>
      </c>
      <c r="F6" s="3" t="str">
        <f>E1</f>
        <v xml:space="preserve">a </v>
      </c>
      <c r="G6" s="17"/>
      <c r="M6" s="3" t="str">
        <f>E1</f>
        <v xml:space="preserve">a </v>
      </c>
      <c r="T6" s="3" t="str">
        <f>E2</f>
        <v>b</v>
      </c>
      <c r="W6" s="17"/>
      <c r="AE6" s="3" t="str">
        <f>E2</f>
        <v>b</v>
      </c>
      <c r="AJ6" s="17"/>
      <c r="AK6" s="3" t="str">
        <f>E3</f>
        <v>c</v>
      </c>
      <c r="AN6" s="17"/>
      <c r="AV6" s="3" t="str">
        <f>E3</f>
        <v>c</v>
      </c>
      <c r="BI6" s="8" t="s">
        <v>47</v>
      </c>
    </row>
    <row r="7" spans="1:64" x14ac:dyDescent="0.3">
      <c r="F7" s="3" t="s">
        <v>71</v>
      </c>
      <c r="K7" s="5"/>
      <c r="L7" s="19"/>
      <c r="M7" s="38"/>
      <c r="N7" s="38"/>
      <c r="O7" s="38"/>
      <c r="P7" s="38"/>
      <c r="Q7" s="22"/>
      <c r="S7" s="17"/>
      <c r="U7" s="5"/>
      <c r="V7" s="5"/>
      <c r="W7" s="5"/>
      <c r="X7" s="5"/>
      <c r="Y7" s="5"/>
      <c r="Z7" s="5"/>
      <c r="AA7" s="5"/>
      <c r="AB7" s="5"/>
      <c r="AC7" s="5"/>
      <c r="AD7" s="19"/>
      <c r="AE7" s="8"/>
      <c r="AF7" s="8"/>
      <c r="AH7" s="3" t="s">
        <v>44</v>
      </c>
      <c r="AI7" s="3" t="s">
        <v>50</v>
      </c>
      <c r="AJ7" s="17"/>
      <c r="AL7" s="5"/>
      <c r="AM7" s="5"/>
      <c r="AN7" s="5"/>
      <c r="AO7" s="5"/>
      <c r="AP7" s="5"/>
      <c r="AQ7" s="5"/>
      <c r="AR7" s="5"/>
      <c r="AS7" s="5"/>
      <c r="AT7" s="5"/>
      <c r="BC7" s="3" t="s">
        <v>92</v>
      </c>
      <c r="BE7" s="22" t="s">
        <v>97</v>
      </c>
      <c r="BG7" s="8" t="s">
        <v>98</v>
      </c>
      <c r="BK7" s="33" t="s">
        <v>99</v>
      </c>
      <c r="BL7" s="32"/>
    </row>
    <row r="8" spans="1:64" s="38" customFormat="1" x14ac:dyDescent="0.3">
      <c r="A8" s="75" t="s">
        <v>69</v>
      </c>
      <c r="B8" s="75" t="s">
        <v>70</v>
      </c>
      <c r="C8" s="75" t="s">
        <v>71</v>
      </c>
      <c r="D8" s="75" t="s">
        <v>72</v>
      </c>
      <c r="E8" s="75" t="s">
        <v>73</v>
      </c>
      <c r="F8" s="39" t="s">
        <v>31</v>
      </c>
      <c r="G8" s="39" t="s">
        <v>32</v>
      </c>
      <c r="H8" s="39" t="s">
        <v>33</v>
      </c>
      <c r="I8" s="39" t="s">
        <v>34</v>
      </c>
      <c r="J8" s="39" t="s">
        <v>35</v>
      </c>
      <c r="K8" s="39" t="s">
        <v>71</v>
      </c>
      <c r="L8" s="11"/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71</v>
      </c>
      <c r="S8" s="34"/>
      <c r="T8" s="75" t="s">
        <v>74</v>
      </c>
      <c r="U8" s="75" t="s">
        <v>87</v>
      </c>
      <c r="V8" s="81" t="s">
        <v>5</v>
      </c>
      <c r="W8" s="76" t="s">
        <v>86</v>
      </c>
      <c r="X8" s="76" t="s">
        <v>85</v>
      </c>
      <c r="Y8" s="81" t="s">
        <v>6</v>
      </c>
      <c r="Z8" s="81" t="s">
        <v>7</v>
      </c>
      <c r="AA8" s="81" t="s">
        <v>8</v>
      </c>
      <c r="AB8" s="75" t="s">
        <v>83</v>
      </c>
      <c r="AC8" s="75" t="s">
        <v>82</v>
      </c>
      <c r="AD8" s="11"/>
      <c r="AE8" s="81" t="s">
        <v>81</v>
      </c>
      <c r="AF8" s="81" t="s">
        <v>10</v>
      </c>
      <c r="AG8" s="81" t="s">
        <v>50</v>
      </c>
      <c r="AH8" s="93" t="s">
        <v>43</v>
      </c>
      <c r="AI8" s="93" t="s">
        <v>52</v>
      </c>
      <c r="AJ8" s="72"/>
      <c r="AK8" s="75" t="s">
        <v>74</v>
      </c>
      <c r="AL8" s="75" t="s">
        <v>87</v>
      </c>
      <c r="AM8" s="81" t="s">
        <v>5</v>
      </c>
      <c r="AN8" s="76" t="s">
        <v>86</v>
      </c>
      <c r="AO8" s="76" t="s">
        <v>85</v>
      </c>
      <c r="AP8" s="81" t="s">
        <v>6</v>
      </c>
      <c r="AQ8" s="81" t="s">
        <v>7</v>
      </c>
      <c r="AR8" s="81" t="s">
        <v>8</v>
      </c>
      <c r="AS8" s="75" t="s">
        <v>83</v>
      </c>
      <c r="AT8" s="75" t="s">
        <v>82</v>
      </c>
      <c r="AU8" s="19"/>
      <c r="AV8" s="39" t="s">
        <v>36</v>
      </c>
      <c r="AW8" s="39" t="s">
        <v>37</v>
      </c>
      <c r="AX8" s="39" t="s">
        <v>38</v>
      </c>
      <c r="AY8" s="39" t="s">
        <v>39</v>
      </c>
      <c r="AZ8" s="39" t="s">
        <v>40</v>
      </c>
      <c r="BA8" s="39" t="s">
        <v>78</v>
      </c>
      <c r="BB8" s="75" t="s">
        <v>64</v>
      </c>
      <c r="BC8" s="75" t="s">
        <v>52</v>
      </c>
      <c r="BD8" s="19"/>
      <c r="BE8" s="24" t="s">
        <v>77</v>
      </c>
      <c r="BF8" s="19"/>
      <c r="BG8" s="42" t="s">
        <v>77</v>
      </c>
      <c r="BH8" s="68"/>
      <c r="BI8" s="42" t="s">
        <v>41</v>
      </c>
      <c r="BJ8" s="42" t="s">
        <v>42</v>
      </c>
      <c r="BK8" s="42" t="s">
        <v>77</v>
      </c>
      <c r="BL8" s="42" t="s">
        <v>80</v>
      </c>
    </row>
    <row r="9" spans="1:64" s="38" customFormat="1" x14ac:dyDescent="0.3">
      <c r="F9" s="32"/>
      <c r="G9" s="32"/>
      <c r="H9" s="32"/>
      <c r="I9" s="32"/>
      <c r="J9" s="32"/>
      <c r="K9" s="32"/>
      <c r="L9" s="11"/>
      <c r="M9" s="32"/>
      <c r="N9" s="32"/>
      <c r="O9" s="32"/>
      <c r="P9" s="32"/>
      <c r="Q9" s="32"/>
      <c r="R9" s="32"/>
      <c r="S9" s="34"/>
      <c r="AD9" s="11"/>
      <c r="AE9" s="124"/>
      <c r="AF9" s="124"/>
      <c r="AG9" s="124"/>
      <c r="AH9" s="124"/>
      <c r="AI9" s="124"/>
      <c r="AJ9" s="72"/>
      <c r="AU9" s="19"/>
      <c r="AV9" s="32"/>
      <c r="AW9" s="32"/>
      <c r="AX9" s="32"/>
      <c r="AY9" s="32"/>
      <c r="AZ9" s="32"/>
      <c r="BA9" s="32"/>
      <c r="BD9" s="19"/>
      <c r="BE9" s="22"/>
      <c r="BF9" s="19"/>
      <c r="BG9" s="33"/>
      <c r="BH9" s="68"/>
      <c r="BI9" s="33"/>
      <c r="BJ9" s="33"/>
      <c r="BK9" s="33"/>
      <c r="BL9" s="33"/>
    </row>
    <row r="10" spans="1:64" x14ac:dyDescent="0.3">
      <c r="A10" s="2">
        <v>14</v>
      </c>
      <c r="B10" s="2" t="s">
        <v>22</v>
      </c>
      <c r="C10" s="2" t="s">
        <v>102</v>
      </c>
      <c r="D10" s="2" t="s">
        <v>21</v>
      </c>
      <c r="E10" s="2" t="s">
        <v>101</v>
      </c>
      <c r="F10" s="61">
        <v>7.5</v>
      </c>
      <c r="G10" s="61">
        <v>7</v>
      </c>
      <c r="H10" s="61">
        <v>6</v>
      </c>
      <c r="I10" s="61">
        <v>6.5</v>
      </c>
      <c r="J10" s="61">
        <v>8.5</v>
      </c>
      <c r="K10" s="15">
        <f>SUM((F10*0.3),(G10*0.25),(H10*0.25),(I10*0.15),(J10*0.05))</f>
        <v>6.8999999999999995</v>
      </c>
      <c r="L10" s="69"/>
      <c r="M10" s="61">
        <v>7</v>
      </c>
      <c r="N10" s="61">
        <v>6.7</v>
      </c>
      <c r="O10" s="61">
        <v>6.3</v>
      </c>
      <c r="P10" s="61">
        <v>7</v>
      </c>
      <c r="Q10" s="61">
        <v>8.5</v>
      </c>
      <c r="R10" s="70">
        <f>SUM((Q10*0.3),(M10*0.25),(N10*0.25),(O10*0.15),(P10*0.05))</f>
        <v>7.27</v>
      </c>
      <c r="S10" s="71"/>
      <c r="T10" s="61">
        <v>4.5</v>
      </c>
      <c r="U10" s="61">
        <v>7.5</v>
      </c>
      <c r="V10" s="61">
        <v>5</v>
      </c>
      <c r="W10" s="61">
        <v>5.5</v>
      </c>
      <c r="X10" s="61">
        <v>6.5</v>
      </c>
      <c r="Y10" s="61">
        <v>6</v>
      </c>
      <c r="Z10" s="61">
        <v>5</v>
      </c>
      <c r="AA10" s="61">
        <v>6</v>
      </c>
      <c r="AB10" s="14">
        <f>SUM(T10:AA10)</f>
        <v>46</v>
      </c>
      <c r="AC10" s="15">
        <f>AB10/8</f>
        <v>5.75</v>
      </c>
      <c r="AD10" s="69"/>
      <c r="AE10" s="127">
        <v>6</v>
      </c>
      <c r="AF10" s="127">
        <v>5.6</v>
      </c>
      <c r="AG10" s="107">
        <f>SUM((AE10*0.7)+(AF10*0.3))</f>
        <v>5.879999999999999</v>
      </c>
      <c r="AH10" s="127"/>
      <c r="AI10" s="109">
        <f>AG10-AH10</f>
        <v>5.879999999999999</v>
      </c>
      <c r="AJ10" s="71"/>
      <c r="AK10" s="61">
        <v>4.7</v>
      </c>
      <c r="AL10" s="61">
        <v>7.7</v>
      </c>
      <c r="AM10" s="61">
        <v>7</v>
      </c>
      <c r="AN10" s="61">
        <v>6.5</v>
      </c>
      <c r="AO10" s="61">
        <v>6.5</v>
      </c>
      <c r="AP10" s="61">
        <v>8.5</v>
      </c>
      <c r="AQ10" s="61">
        <v>7</v>
      </c>
      <c r="AR10" s="61">
        <v>7.5</v>
      </c>
      <c r="AS10" s="14">
        <f>SUM(AK10:AR10)</f>
        <v>55.4</v>
      </c>
      <c r="AT10" s="15">
        <f>AS10/8</f>
        <v>6.9249999999999998</v>
      </c>
      <c r="AV10" s="61">
        <v>7.8</v>
      </c>
      <c r="AW10" s="61">
        <v>7.5</v>
      </c>
      <c r="AX10" s="61">
        <v>6.7</v>
      </c>
      <c r="AY10" s="61">
        <v>6.5</v>
      </c>
      <c r="AZ10" s="61">
        <v>6.7</v>
      </c>
      <c r="BA10" s="15">
        <f>SUM((AV10*0.2),(AW10*0.15),(AX10*0.25),(AY10*0.2),(AZ10*0.2))</f>
        <v>7</v>
      </c>
      <c r="BB10" s="30"/>
      <c r="BC10" s="15">
        <f>BA10-BB10</f>
        <v>7</v>
      </c>
      <c r="BE10" s="16">
        <f>SUM((K10*0.25)+(AC10*0.375)+(AT10*0.375))</f>
        <v>6.4781249999999995</v>
      </c>
      <c r="BF10" s="28"/>
      <c r="BG10" s="16">
        <f>SUM((R10*0.25),(AI10*0.5),(BC10*0.25))</f>
        <v>6.5074999999999994</v>
      </c>
      <c r="BI10" s="15">
        <f>BE10</f>
        <v>6.4781249999999995</v>
      </c>
      <c r="BJ10" s="15">
        <f>BG10</f>
        <v>6.5074999999999994</v>
      </c>
      <c r="BK10" s="35">
        <f>AVERAGE(BI10:BJ10)</f>
        <v>6.4928124999999994</v>
      </c>
      <c r="BL10" s="36">
        <v>1</v>
      </c>
    </row>
    <row r="11" spans="1:64" x14ac:dyDescent="0.3">
      <c r="A11" s="2">
        <v>15</v>
      </c>
      <c r="B11" s="2" t="s">
        <v>103</v>
      </c>
      <c r="C11" s="2" t="s">
        <v>102</v>
      </c>
      <c r="D11" s="2" t="s">
        <v>21</v>
      </c>
      <c r="E11" s="2" t="s">
        <v>101</v>
      </c>
      <c r="F11" s="61">
        <v>7.3</v>
      </c>
      <c r="G11" s="61">
        <v>7</v>
      </c>
      <c r="H11" s="61">
        <v>6.8</v>
      </c>
      <c r="I11" s="61">
        <v>6.5</v>
      </c>
      <c r="J11" s="61">
        <v>8.5</v>
      </c>
      <c r="K11" s="15">
        <f>SUM((F11*0.3),(G11*0.25),(H11*0.25),(I11*0.15),(J11*0.05))</f>
        <v>7.0399999999999991</v>
      </c>
      <c r="L11" s="69"/>
      <c r="M11" s="61">
        <v>7</v>
      </c>
      <c r="N11" s="61">
        <v>7</v>
      </c>
      <c r="O11" s="61">
        <v>6</v>
      </c>
      <c r="P11" s="61">
        <v>6</v>
      </c>
      <c r="Q11" s="61">
        <v>8.5</v>
      </c>
      <c r="R11" s="70">
        <f>SUM((Q11*0.3),(M11*0.25),(N11*0.25),(O11*0.15),(P11*0.05))</f>
        <v>7.2499999999999991</v>
      </c>
      <c r="S11" s="71"/>
      <c r="T11" s="61">
        <v>4</v>
      </c>
      <c r="U11" s="61">
        <v>4.5</v>
      </c>
      <c r="V11" s="61">
        <v>4.5</v>
      </c>
      <c r="W11" s="61">
        <v>6</v>
      </c>
      <c r="X11" s="61">
        <v>5</v>
      </c>
      <c r="Y11" s="61">
        <v>7</v>
      </c>
      <c r="Z11" s="61">
        <v>5.5</v>
      </c>
      <c r="AA11" s="61">
        <v>5</v>
      </c>
      <c r="AB11" s="14">
        <f>SUM(T11:AA11)</f>
        <v>41.5</v>
      </c>
      <c r="AC11" s="15">
        <f>AB11/8</f>
        <v>5.1875</v>
      </c>
      <c r="AD11" s="69"/>
      <c r="AE11" s="127">
        <v>6.6</v>
      </c>
      <c r="AF11" s="127">
        <v>4.5</v>
      </c>
      <c r="AG11" s="107">
        <f>SUM((AE11*0.7)+(AF11*0.3))</f>
        <v>5.9699999999999989</v>
      </c>
      <c r="AH11" s="127"/>
      <c r="AI11" s="109">
        <f>AG11-AH11</f>
        <v>5.9699999999999989</v>
      </c>
      <c r="AJ11" s="71"/>
      <c r="AK11" s="61">
        <v>6</v>
      </c>
      <c r="AL11" s="61">
        <v>5.5</v>
      </c>
      <c r="AM11" s="61">
        <v>6</v>
      </c>
      <c r="AN11" s="61">
        <v>6.3</v>
      </c>
      <c r="AO11" s="61">
        <v>6.3</v>
      </c>
      <c r="AP11" s="61">
        <v>8</v>
      </c>
      <c r="AQ11" s="61">
        <v>7</v>
      </c>
      <c r="AR11" s="61">
        <v>7</v>
      </c>
      <c r="AS11" s="14">
        <f>SUM(AK11:AR11)</f>
        <v>52.1</v>
      </c>
      <c r="AT11" s="15">
        <f>AS11/8</f>
        <v>6.5125000000000002</v>
      </c>
      <c r="AV11" s="61">
        <v>6.5</v>
      </c>
      <c r="AW11" s="61">
        <v>6.2</v>
      </c>
      <c r="AX11" s="61">
        <v>6.2</v>
      </c>
      <c r="AY11" s="61">
        <v>6.5</v>
      </c>
      <c r="AZ11" s="61">
        <v>6</v>
      </c>
      <c r="BA11" s="15">
        <f>SUM((AV11*0.2),(AW11*0.15),(AX11*0.25),(AY11*0.2),(AZ11*0.2))</f>
        <v>6.28</v>
      </c>
      <c r="BB11" s="30"/>
      <c r="BC11" s="15">
        <f>BA11-BB11</f>
        <v>6.28</v>
      </c>
      <c r="BE11" s="16">
        <f>SUM((K11*0.25)+(AC11*0.375)+(AT11*0.375))</f>
        <v>6.1475</v>
      </c>
      <c r="BF11" s="28"/>
      <c r="BG11" s="16">
        <f>SUM((R11*0.25),(AI11*0.5),(BC11*0.25))</f>
        <v>6.3674999999999997</v>
      </c>
      <c r="BI11" s="15">
        <f>BE11</f>
        <v>6.1475</v>
      </c>
      <c r="BJ11" s="15">
        <f>BG11</f>
        <v>6.3674999999999997</v>
      </c>
      <c r="BK11" s="35">
        <f>AVERAGE(BI11:BJ11)</f>
        <v>6.2575000000000003</v>
      </c>
      <c r="BL11" s="36">
        <v>2</v>
      </c>
    </row>
    <row r="12" spans="1:64" x14ac:dyDescent="0.3">
      <c r="R12" s="80"/>
    </row>
    <row r="13" spans="1:64" x14ac:dyDescent="0.3">
      <c r="R13" s="70"/>
    </row>
    <row r="14" spans="1:64" x14ac:dyDescent="0.3">
      <c r="R14" s="54"/>
    </row>
    <row r="15" spans="1:64" x14ac:dyDescent="0.3">
      <c r="U15" s="19"/>
    </row>
    <row r="19" spans="1:6" ht="18" x14ac:dyDescent="0.35">
      <c r="A19" s="47"/>
      <c r="B19" s="45"/>
      <c r="C19" s="45"/>
      <c r="D19" s="45"/>
      <c r="E19" s="46"/>
      <c r="F19" s="45"/>
    </row>
    <row r="20" spans="1:6" ht="18" x14ac:dyDescent="0.35">
      <c r="A20" s="47"/>
      <c r="B20" s="45"/>
      <c r="C20" s="44"/>
      <c r="D20" s="45"/>
      <c r="E20" s="50"/>
      <c r="F20" s="45"/>
    </row>
    <row r="21" spans="1:6" ht="18" x14ac:dyDescent="0.35">
      <c r="A21" s="45"/>
    </row>
    <row r="22" spans="1:6" ht="18" x14ac:dyDescent="0.35">
      <c r="A22" s="45"/>
    </row>
    <row r="23" spans="1:6" ht="18" x14ac:dyDescent="0.35">
      <c r="A23" s="45"/>
    </row>
    <row r="24" spans="1:6" ht="18" x14ac:dyDescent="0.35">
      <c r="A24" s="45"/>
      <c r="B24" s="48"/>
      <c r="C24" s="43"/>
      <c r="D24" s="48"/>
      <c r="E24" s="49"/>
      <c r="F24" s="49"/>
    </row>
  </sheetData>
  <mergeCells count="1">
    <mergeCell ref="A3:B3"/>
  </mergeCells>
  <phoneticPr fontId="12" type="noConversion"/>
  <pageMargins left="0.75" right="0.75" top="1" bottom="1" header="0.5" footer="0.5"/>
  <pageSetup paperSize="9" scale="25" orientation="landscape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3"/>
  <sheetViews>
    <sheetView workbookViewId="0">
      <pane xSplit="2" topLeftCell="C1" activePane="topRight" state="frozen"/>
      <selection pane="topRight" activeCell="I15" sqref="I15"/>
    </sheetView>
  </sheetViews>
  <sheetFormatPr defaultColWidth="9.109375" defaultRowHeight="14.4" x14ac:dyDescent="0.3"/>
  <cols>
    <col min="1" max="1" width="5.44140625" style="3" customWidth="1"/>
    <col min="2" max="2" width="23.109375" style="3" customWidth="1"/>
    <col min="3" max="3" width="18.44140625" style="3" customWidth="1"/>
    <col min="4" max="4" width="15.33203125" style="3" customWidth="1"/>
    <col min="5" max="5" width="11.44140625" style="3" customWidth="1"/>
    <col min="6" max="10" width="5.33203125" style="3" customWidth="1"/>
    <col min="11" max="11" width="8.6640625" style="3" customWidth="1"/>
    <col min="12" max="12" width="3.33203125" style="3" customWidth="1"/>
    <col min="13" max="17" width="5.6640625" style="3" customWidth="1"/>
    <col min="18" max="18" width="9.109375" style="3" customWidth="1"/>
    <col min="19" max="19" width="3.33203125" style="3" customWidth="1"/>
    <col min="20" max="21" width="5.6640625" style="3" customWidth="1"/>
    <col min="22" max="22" width="6.33203125" style="3" customWidth="1"/>
    <col min="23" max="23" width="6.6640625" style="3" customWidth="1"/>
    <col min="24" max="28" width="5.6640625" style="3" customWidth="1"/>
    <col min="29" max="29" width="7.109375" style="3" customWidth="1"/>
    <col min="30" max="30" width="3.33203125" style="3" customWidth="1"/>
    <col min="31" max="32" width="7.33203125" style="3" customWidth="1"/>
    <col min="33" max="33" width="10.33203125" style="3" customWidth="1"/>
    <col min="34" max="34" width="7" style="3" customWidth="1"/>
    <col min="35" max="35" width="9.44140625" style="3" customWidth="1"/>
    <col min="36" max="36" width="2.6640625" style="3" customWidth="1"/>
    <col min="37" max="39" width="5.6640625" style="3" customWidth="1"/>
    <col min="40" max="40" width="5.44140625" style="3" customWidth="1"/>
    <col min="41" max="46" width="5.6640625" style="3" customWidth="1"/>
    <col min="47" max="47" width="2.44140625" style="17" customWidth="1"/>
    <col min="48" max="52" width="5.88671875" style="3" customWidth="1"/>
    <col min="53" max="53" width="9.109375" style="3" customWidth="1"/>
    <col min="54" max="54" width="10.44140625" style="3" customWidth="1"/>
    <col min="55" max="55" width="5.6640625" style="3" customWidth="1"/>
    <col min="56" max="56" width="2.44140625" style="17" customWidth="1"/>
    <col min="57" max="57" width="12.109375" style="3" customWidth="1"/>
    <col min="58" max="58" width="2.6640625" style="17" customWidth="1"/>
    <col min="59" max="59" width="10.44140625" style="3" customWidth="1"/>
    <col min="60" max="60" width="2.6640625" style="17" customWidth="1"/>
    <col min="61" max="63" width="9.109375" style="3"/>
    <col min="64" max="64" width="13.33203125" style="3" customWidth="1"/>
    <col min="65" max="16384" width="9.109375" style="3"/>
  </cols>
  <sheetData>
    <row r="1" spans="1:64" ht="15.6" x14ac:dyDescent="0.3">
      <c r="A1" s="77" t="s">
        <v>13</v>
      </c>
      <c r="D1" s="78" t="s">
        <v>0</v>
      </c>
      <c r="E1" s="78" t="s">
        <v>1</v>
      </c>
      <c r="F1" s="3" t="s">
        <v>141</v>
      </c>
      <c r="G1" s="17"/>
      <c r="H1" s="5"/>
      <c r="I1" s="5"/>
      <c r="J1" s="5"/>
      <c r="K1" s="5"/>
      <c r="L1" s="5"/>
      <c r="T1" s="5"/>
      <c r="U1" s="5"/>
      <c r="V1" s="5"/>
      <c r="W1" s="17"/>
      <c r="AA1" s="5"/>
      <c r="AB1" s="5"/>
      <c r="AC1" s="5"/>
      <c r="AD1" s="5"/>
      <c r="AK1" s="5"/>
      <c r="AL1" s="5"/>
      <c r="AM1" s="5"/>
      <c r="AN1" s="17"/>
      <c r="AR1" s="5"/>
      <c r="AS1" s="5"/>
      <c r="AT1" s="5"/>
      <c r="AU1" s="73"/>
      <c r="BI1" s="3" t="s">
        <v>141</v>
      </c>
      <c r="BL1" s="7">
        <f ca="1">NOW()</f>
        <v>42891.792482986108</v>
      </c>
    </row>
    <row r="2" spans="1:64" ht="15.6" x14ac:dyDescent="0.3">
      <c r="A2" s="20"/>
      <c r="D2" s="78"/>
      <c r="E2" s="78" t="s">
        <v>2</v>
      </c>
      <c r="G2" s="17"/>
      <c r="W2" s="17"/>
      <c r="AN2" s="17"/>
      <c r="AU2" s="74"/>
      <c r="BI2" s="3" t="s">
        <v>142</v>
      </c>
      <c r="BL2" s="10">
        <f ca="1">NOW()</f>
        <v>42891.792482986108</v>
      </c>
    </row>
    <row r="3" spans="1:64" ht="15.6" x14ac:dyDescent="0.3">
      <c r="A3" s="132">
        <v>42839</v>
      </c>
      <c r="B3" s="133"/>
      <c r="D3" s="78"/>
      <c r="E3" s="78" t="s">
        <v>3</v>
      </c>
      <c r="F3" s="9" t="s">
        <v>67</v>
      </c>
      <c r="G3" s="17"/>
      <c r="H3" s="9"/>
      <c r="M3" s="8" t="s">
        <v>46</v>
      </c>
      <c r="T3" s="9" t="s">
        <v>67</v>
      </c>
      <c r="W3" s="17"/>
      <c r="AE3" s="8" t="s">
        <v>46</v>
      </c>
      <c r="AF3" s="8"/>
      <c r="AK3" s="9" t="s">
        <v>67</v>
      </c>
      <c r="AN3" s="17"/>
      <c r="AV3" s="8" t="s">
        <v>46</v>
      </c>
      <c r="BI3" s="3" t="s">
        <v>141</v>
      </c>
    </row>
    <row r="4" spans="1:64" ht="15.6" x14ac:dyDescent="0.3">
      <c r="A4" s="20"/>
      <c r="D4" s="78"/>
      <c r="G4" s="17"/>
      <c r="W4" s="17"/>
      <c r="AN4" s="17"/>
    </row>
    <row r="5" spans="1:64" ht="15.6" x14ac:dyDescent="0.3">
      <c r="A5" s="77" t="s">
        <v>14</v>
      </c>
      <c r="B5" s="8"/>
      <c r="F5" s="8" t="s">
        <v>94</v>
      </c>
      <c r="G5" s="18"/>
      <c r="I5" s="8"/>
      <c r="M5" s="8" t="s">
        <v>94</v>
      </c>
      <c r="T5" s="8" t="s">
        <v>65</v>
      </c>
      <c r="W5" s="17"/>
      <c r="AE5" s="8" t="s">
        <v>93</v>
      </c>
      <c r="AF5" s="8"/>
      <c r="AK5" s="8" t="s">
        <v>66</v>
      </c>
      <c r="AN5" s="17"/>
      <c r="AV5" s="8" t="s">
        <v>95</v>
      </c>
      <c r="BB5" s="8"/>
      <c r="BC5" s="8"/>
    </row>
    <row r="6" spans="1:64" ht="15.6" x14ac:dyDescent="0.3">
      <c r="A6" s="20" t="s">
        <v>100</v>
      </c>
      <c r="B6" s="8">
        <v>1053</v>
      </c>
      <c r="F6" s="3" t="str">
        <f>E1</f>
        <v xml:space="preserve">a </v>
      </c>
      <c r="G6" s="17"/>
      <c r="M6" s="3" t="str">
        <f>E1</f>
        <v xml:space="preserve">a </v>
      </c>
      <c r="T6" s="3" t="str">
        <f>E2</f>
        <v>b</v>
      </c>
      <c r="W6" s="17"/>
      <c r="AE6" s="3" t="str">
        <f>E2</f>
        <v>b</v>
      </c>
      <c r="AJ6" s="17"/>
      <c r="AK6" s="3" t="str">
        <f>E3</f>
        <v>c</v>
      </c>
      <c r="AN6" s="17"/>
      <c r="AV6" s="3" t="str">
        <f>E3</f>
        <v>c</v>
      </c>
      <c r="BI6" s="8" t="s">
        <v>47</v>
      </c>
    </row>
    <row r="7" spans="1:64" x14ac:dyDescent="0.3">
      <c r="F7" s="3" t="s">
        <v>71</v>
      </c>
      <c r="K7" s="5"/>
      <c r="L7" s="19"/>
      <c r="M7" s="38"/>
      <c r="N7" s="38"/>
      <c r="O7" s="38"/>
      <c r="P7" s="38"/>
      <c r="Q7" s="22"/>
      <c r="S7" s="17"/>
      <c r="U7" s="5"/>
      <c r="V7" s="5"/>
      <c r="W7" s="5"/>
      <c r="X7" s="5"/>
      <c r="Y7" s="5"/>
      <c r="Z7" s="5"/>
      <c r="AA7" s="5"/>
      <c r="AB7" s="5"/>
      <c r="AC7" s="5"/>
      <c r="AD7" s="19"/>
      <c r="AE7" s="8"/>
      <c r="AF7" s="8"/>
      <c r="AH7" s="3" t="s">
        <v>44</v>
      </c>
      <c r="AI7" s="3" t="s">
        <v>50</v>
      </c>
      <c r="AJ7" s="17"/>
      <c r="AL7" s="5"/>
      <c r="AM7" s="5"/>
      <c r="AN7" s="5"/>
      <c r="AO7" s="5"/>
      <c r="AP7" s="5"/>
      <c r="AQ7" s="5"/>
      <c r="AR7" s="5"/>
      <c r="AS7" s="5"/>
      <c r="AT7" s="5"/>
      <c r="BC7" s="3" t="s">
        <v>92</v>
      </c>
      <c r="BE7" s="22" t="s">
        <v>97</v>
      </c>
      <c r="BG7" s="8" t="s">
        <v>98</v>
      </c>
      <c r="BK7" s="33" t="s">
        <v>99</v>
      </c>
      <c r="BL7" s="32"/>
    </row>
    <row r="8" spans="1:64" s="38" customFormat="1" x14ac:dyDescent="0.3">
      <c r="A8" s="75" t="s">
        <v>69</v>
      </c>
      <c r="B8" s="75" t="s">
        <v>70</v>
      </c>
      <c r="C8" s="75" t="s">
        <v>71</v>
      </c>
      <c r="D8" s="75" t="s">
        <v>72</v>
      </c>
      <c r="E8" s="75" t="s">
        <v>73</v>
      </c>
      <c r="F8" s="39" t="s">
        <v>31</v>
      </c>
      <c r="G8" s="39" t="s">
        <v>32</v>
      </c>
      <c r="H8" s="39" t="s">
        <v>33</v>
      </c>
      <c r="I8" s="39" t="s">
        <v>34</v>
      </c>
      <c r="J8" s="39" t="s">
        <v>35</v>
      </c>
      <c r="K8" s="39" t="s">
        <v>71</v>
      </c>
      <c r="L8" s="11"/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71</v>
      </c>
      <c r="S8" s="34"/>
      <c r="T8" s="75" t="s">
        <v>74</v>
      </c>
      <c r="U8" s="75" t="s">
        <v>75</v>
      </c>
      <c r="V8" s="75" t="s">
        <v>87</v>
      </c>
      <c r="W8" s="81" t="s">
        <v>5</v>
      </c>
      <c r="X8" s="76" t="s">
        <v>86</v>
      </c>
      <c r="Y8" s="76" t="s">
        <v>85</v>
      </c>
      <c r="Z8" s="81" t="s">
        <v>6</v>
      </c>
      <c r="AA8" s="81" t="s">
        <v>9</v>
      </c>
      <c r="AB8" s="75" t="s">
        <v>83</v>
      </c>
      <c r="AC8" s="75" t="s">
        <v>82</v>
      </c>
      <c r="AD8" s="11"/>
      <c r="AE8" s="81" t="s">
        <v>81</v>
      </c>
      <c r="AF8" s="81" t="s">
        <v>10</v>
      </c>
      <c r="AG8" s="81" t="s">
        <v>50</v>
      </c>
      <c r="AH8" s="93" t="s">
        <v>43</v>
      </c>
      <c r="AI8" s="93" t="s">
        <v>52</v>
      </c>
      <c r="AJ8" s="72"/>
      <c r="AK8" s="75" t="s">
        <v>74</v>
      </c>
      <c r="AL8" s="75" t="s">
        <v>75</v>
      </c>
      <c r="AM8" s="75" t="s">
        <v>87</v>
      </c>
      <c r="AN8" s="81" t="s">
        <v>5</v>
      </c>
      <c r="AO8" s="76" t="s">
        <v>86</v>
      </c>
      <c r="AP8" s="76" t="s">
        <v>85</v>
      </c>
      <c r="AQ8" s="81" t="s">
        <v>6</v>
      </c>
      <c r="AR8" s="81" t="s">
        <v>9</v>
      </c>
      <c r="AS8" s="75" t="s">
        <v>83</v>
      </c>
      <c r="AT8" s="75" t="s">
        <v>82</v>
      </c>
      <c r="AU8" s="19"/>
      <c r="AV8" s="39" t="s">
        <v>36</v>
      </c>
      <c r="AW8" s="39" t="s">
        <v>37</v>
      </c>
      <c r="AX8" s="39" t="s">
        <v>38</v>
      </c>
      <c r="AY8" s="39" t="s">
        <v>39</v>
      </c>
      <c r="AZ8" s="39" t="s">
        <v>40</v>
      </c>
      <c r="BA8" s="39" t="s">
        <v>78</v>
      </c>
      <c r="BB8" s="75" t="s">
        <v>64</v>
      </c>
      <c r="BC8" s="75" t="s">
        <v>52</v>
      </c>
      <c r="BD8" s="19"/>
      <c r="BE8" s="24" t="s">
        <v>77</v>
      </c>
      <c r="BF8" s="19"/>
      <c r="BG8" s="42" t="s">
        <v>77</v>
      </c>
      <c r="BH8" s="68"/>
      <c r="BI8" s="42" t="s">
        <v>41</v>
      </c>
      <c r="BJ8" s="42" t="s">
        <v>42</v>
      </c>
      <c r="BK8" s="42" t="s">
        <v>77</v>
      </c>
      <c r="BL8" s="42" t="s">
        <v>80</v>
      </c>
    </row>
    <row r="9" spans="1:64" s="38" customFormat="1" x14ac:dyDescent="0.3">
      <c r="F9" s="32"/>
      <c r="G9" s="32"/>
      <c r="H9" s="32"/>
      <c r="I9" s="32"/>
      <c r="J9" s="32"/>
      <c r="K9" s="32"/>
      <c r="L9" s="11"/>
      <c r="M9" s="32"/>
      <c r="N9" s="32"/>
      <c r="O9" s="32"/>
      <c r="P9" s="32"/>
      <c r="Q9" s="32"/>
      <c r="R9" s="32"/>
      <c r="S9" s="34"/>
      <c r="AD9" s="11"/>
      <c r="AE9" s="124"/>
      <c r="AF9" s="124"/>
      <c r="AG9" s="124"/>
      <c r="AH9" s="124"/>
      <c r="AI9" s="124"/>
      <c r="AJ9" s="72"/>
      <c r="AU9" s="19"/>
      <c r="AV9" s="32"/>
      <c r="AW9" s="32"/>
      <c r="AX9" s="32"/>
      <c r="AY9" s="32"/>
      <c r="AZ9" s="32"/>
      <c r="BA9" s="32"/>
      <c r="BD9" s="19"/>
      <c r="BE9" s="22"/>
      <c r="BF9" s="19"/>
      <c r="BG9" s="33"/>
      <c r="BH9" s="68"/>
      <c r="BI9" s="33"/>
      <c r="BJ9" s="33"/>
      <c r="BK9" s="33"/>
      <c r="BL9" s="33"/>
    </row>
    <row r="10" spans="1:64" x14ac:dyDescent="0.3">
      <c r="A10" s="2">
        <v>10</v>
      </c>
      <c r="B10" s="2" t="s">
        <v>104</v>
      </c>
      <c r="C10" s="2" t="s">
        <v>106</v>
      </c>
      <c r="D10" s="2" t="s">
        <v>107</v>
      </c>
      <c r="E10" s="2" t="s">
        <v>105</v>
      </c>
      <c r="F10" s="61">
        <v>7</v>
      </c>
      <c r="G10" s="61">
        <v>7</v>
      </c>
      <c r="H10" s="61">
        <v>6.2</v>
      </c>
      <c r="I10" s="61">
        <v>8</v>
      </c>
      <c r="J10" s="61">
        <v>8</v>
      </c>
      <c r="K10" s="15">
        <f>SUM((F10*0.3),(G10*0.25),(H10*0.25),(I10*0.15),(J10*0.05))</f>
        <v>7.0000000000000009</v>
      </c>
      <c r="L10" s="69"/>
      <c r="M10" s="61">
        <v>7</v>
      </c>
      <c r="N10" s="61">
        <v>7</v>
      </c>
      <c r="O10" s="61">
        <v>6</v>
      </c>
      <c r="P10" s="61">
        <v>8</v>
      </c>
      <c r="Q10" s="61">
        <v>8</v>
      </c>
      <c r="R10" s="70">
        <f>SUM((Q10*0.3),(M10*0.25),(N10*0.25),(O10*0.15),(P10*0.05))</f>
        <v>7.2000000000000011</v>
      </c>
      <c r="S10" s="71"/>
      <c r="T10" s="61">
        <v>4.5999999999999996</v>
      </c>
      <c r="U10" s="61">
        <v>5.5</v>
      </c>
      <c r="V10" s="61">
        <v>4.8</v>
      </c>
      <c r="W10" s="61">
        <v>5.5</v>
      </c>
      <c r="X10" s="61">
        <v>6</v>
      </c>
      <c r="Y10" s="61">
        <v>6</v>
      </c>
      <c r="Z10" s="61">
        <v>6.5</v>
      </c>
      <c r="AA10" s="61">
        <v>5</v>
      </c>
      <c r="AB10" s="14">
        <f>SUM(T10:AA10)</f>
        <v>43.9</v>
      </c>
      <c r="AC10" s="15">
        <f>AB10/8</f>
        <v>5.4874999999999998</v>
      </c>
      <c r="AD10" s="69"/>
      <c r="AE10" s="127">
        <v>8.1</v>
      </c>
      <c r="AF10" s="127">
        <v>5</v>
      </c>
      <c r="AG10" s="107">
        <f>SUM((AE10*0.7)+(AF10*0.3))</f>
        <v>7.169999999999999</v>
      </c>
      <c r="AH10" s="127"/>
      <c r="AI10" s="109">
        <f>AG10-AH10</f>
        <v>7.169999999999999</v>
      </c>
      <c r="AJ10" s="71"/>
      <c r="AK10" s="61">
        <v>6.3</v>
      </c>
      <c r="AL10" s="61">
        <v>6.5</v>
      </c>
      <c r="AM10" s="61">
        <v>5</v>
      </c>
      <c r="AN10" s="61">
        <v>6.3</v>
      </c>
      <c r="AO10" s="61">
        <v>6</v>
      </c>
      <c r="AP10" s="61">
        <v>5.8</v>
      </c>
      <c r="AQ10" s="61">
        <v>7.3</v>
      </c>
      <c r="AR10" s="61">
        <v>6</v>
      </c>
      <c r="AS10" s="14">
        <f>SUM(AK10:AR10)</f>
        <v>49.199999999999996</v>
      </c>
      <c r="AT10" s="15">
        <f>AS10/8</f>
        <v>6.1499999999999995</v>
      </c>
      <c r="AV10" s="61">
        <v>6.5</v>
      </c>
      <c r="AW10" s="61">
        <v>6</v>
      </c>
      <c r="AX10" s="61">
        <v>5.7</v>
      </c>
      <c r="AY10" s="61">
        <v>6</v>
      </c>
      <c r="AZ10" s="61">
        <v>5.7</v>
      </c>
      <c r="BA10" s="15">
        <f>SUM((AV10*0.2),(AW10*0.15),(AX10*0.25),(AY10*0.2),(AZ10*0.2))</f>
        <v>5.9649999999999999</v>
      </c>
      <c r="BB10" s="30"/>
      <c r="BC10" s="15">
        <f>BA10-BB10</f>
        <v>5.9649999999999999</v>
      </c>
      <c r="BE10" s="16">
        <f>SUM((K10*0.25)+(AC10*0.375)+(AT10*0.375))</f>
        <v>6.1140624999999993</v>
      </c>
      <c r="BF10" s="28"/>
      <c r="BG10" s="16">
        <f>SUM((R10*0.25),(AI10*0.5),(BC10*0.25))</f>
        <v>6.8762499999999998</v>
      </c>
      <c r="BI10" s="15">
        <f>BE10</f>
        <v>6.1140624999999993</v>
      </c>
      <c r="BJ10" s="15">
        <f>BG10</f>
        <v>6.8762499999999998</v>
      </c>
      <c r="BK10" s="35">
        <f>AVERAGE(BI10:BJ10)</f>
        <v>6.4951562499999991</v>
      </c>
      <c r="BL10" s="36">
        <v>1</v>
      </c>
    </row>
    <row r="11" spans="1:64" x14ac:dyDescent="0.3">
      <c r="A11" s="2">
        <v>13</v>
      </c>
      <c r="B11" s="2" t="s">
        <v>109</v>
      </c>
      <c r="C11" s="2" t="s">
        <v>102</v>
      </c>
      <c r="D11" s="2" t="s">
        <v>21</v>
      </c>
      <c r="E11" s="2" t="s">
        <v>101</v>
      </c>
      <c r="F11" s="61">
        <v>6</v>
      </c>
      <c r="G11" s="61">
        <v>6</v>
      </c>
      <c r="H11" s="61">
        <v>5.8</v>
      </c>
      <c r="I11" s="61">
        <v>5</v>
      </c>
      <c r="J11" s="61">
        <v>6.5</v>
      </c>
      <c r="K11" s="15">
        <f>SUM((F11*0.3),(G11*0.25),(H11*0.25),(I11*0.15),(J11*0.05))</f>
        <v>5.8250000000000002</v>
      </c>
      <c r="L11" s="69"/>
      <c r="M11" s="61">
        <v>6</v>
      </c>
      <c r="N11" s="61">
        <v>6</v>
      </c>
      <c r="O11" s="61">
        <v>5.8</v>
      </c>
      <c r="P11" s="61">
        <v>5</v>
      </c>
      <c r="Q11" s="61">
        <v>6.5</v>
      </c>
      <c r="R11" s="70">
        <f>SUM((Q11*0.3),(M11*0.25),(N11*0.25),(O11*0.15),(P11*0.05))</f>
        <v>6.07</v>
      </c>
      <c r="S11" s="71"/>
      <c r="T11" s="61">
        <v>5.5</v>
      </c>
      <c r="U11" s="61">
        <v>6.5</v>
      </c>
      <c r="V11" s="61">
        <v>6.2</v>
      </c>
      <c r="W11" s="61">
        <v>6.8</v>
      </c>
      <c r="X11" s="61">
        <v>6.5</v>
      </c>
      <c r="Y11" s="61">
        <v>6.6</v>
      </c>
      <c r="Z11" s="61">
        <v>8</v>
      </c>
      <c r="AA11" s="61">
        <v>6</v>
      </c>
      <c r="AB11" s="14">
        <f>SUM(T11:AA11)</f>
        <v>52.1</v>
      </c>
      <c r="AC11" s="15">
        <f>AB11/8</f>
        <v>6.5125000000000002</v>
      </c>
      <c r="AD11" s="69"/>
      <c r="AE11" s="127">
        <v>6.6</v>
      </c>
      <c r="AF11" s="127">
        <v>2.8</v>
      </c>
      <c r="AG11" s="107">
        <f>SUM((AE11*0.7)+(AF11*0.3))</f>
        <v>5.4599999999999991</v>
      </c>
      <c r="AH11" s="127"/>
      <c r="AI11" s="109">
        <f>AG11-AH11</f>
        <v>5.4599999999999991</v>
      </c>
      <c r="AJ11" s="71"/>
      <c r="AK11" s="61">
        <v>5.7</v>
      </c>
      <c r="AL11" s="61">
        <v>6.5</v>
      </c>
      <c r="AM11" s="61">
        <v>6.5</v>
      </c>
      <c r="AN11" s="61">
        <v>6.7</v>
      </c>
      <c r="AO11" s="61">
        <v>6.3</v>
      </c>
      <c r="AP11" s="61">
        <v>6.3</v>
      </c>
      <c r="AQ11" s="61">
        <v>8</v>
      </c>
      <c r="AR11" s="61">
        <v>5.2</v>
      </c>
      <c r="AS11" s="14">
        <f>SUM(AK11:AR11)</f>
        <v>51.2</v>
      </c>
      <c r="AT11" s="15">
        <f>AS11/8</f>
        <v>6.4</v>
      </c>
      <c r="AV11" s="61">
        <v>6</v>
      </c>
      <c r="AW11" s="61">
        <v>6</v>
      </c>
      <c r="AX11" s="61">
        <v>6</v>
      </c>
      <c r="AY11" s="61">
        <v>5.7</v>
      </c>
      <c r="AZ11" s="61">
        <v>5.8</v>
      </c>
      <c r="BA11" s="15">
        <f>SUM((AV11*0.2),(AW11*0.15),(AX11*0.25),(AY11*0.2),(AZ11*0.2))</f>
        <v>5.9</v>
      </c>
      <c r="BB11" s="30"/>
      <c r="BC11" s="15">
        <f>BA11-BB11</f>
        <v>5.9</v>
      </c>
      <c r="BE11" s="16">
        <f>SUM((K11*0.25)+(AC11*0.375)+(AT11*0.375))</f>
        <v>6.2984375000000004</v>
      </c>
      <c r="BF11" s="28"/>
      <c r="BG11" s="16">
        <f>SUM((R11*0.25),(AI11*0.5),(BC11*0.25))</f>
        <v>5.7225000000000001</v>
      </c>
      <c r="BI11" s="15">
        <f>BE11</f>
        <v>6.2984375000000004</v>
      </c>
      <c r="BJ11" s="15">
        <f>BG11</f>
        <v>5.7225000000000001</v>
      </c>
      <c r="BK11" s="35">
        <f>AVERAGE(BI11:BJ11)</f>
        <v>6.0104687500000002</v>
      </c>
      <c r="BL11" s="36">
        <v>2</v>
      </c>
    </row>
    <row r="12" spans="1:64" x14ac:dyDescent="0.3">
      <c r="A12" s="2">
        <v>12</v>
      </c>
      <c r="B12" s="2" t="s">
        <v>108</v>
      </c>
      <c r="C12" s="2" t="s">
        <v>106</v>
      </c>
      <c r="D12" s="2" t="s">
        <v>107</v>
      </c>
      <c r="E12" s="2" t="s">
        <v>105</v>
      </c>
      <c r="F12" s="61">
        <v>7</v>
      </c>
      <c r="G12" s="61">
        <v>7</v>
      </c>
      <c r="H12" s="61">
        <v>6</v>
      </c>
      <c r="I12" s="61">
        <v>8</v>
      </c>
      <c r="J12" s="61">
        <v>8</v>
      </c>
      <c r="K12" s="15">
        <f>SUM((F12*0.3),(G12*0.25),(H12*0.25),(I12*0.15),(J12*0.05))</f>
        <v>6.95</v>
      </c>
      <c r="L12" s="69"/>
      <c r="M12" s="61">
        <v>6.3</v>
      </c>
      <c r="N12" s="61">
        <v>6</v>
      </c>
      <c r="O12" s="61">
        <v>6</v>
      </c>
      <c r="P12" s="61">
        <v>8</v>
      </c>
      <c r="Q12" s="61">
        <v>8</v>
      </c>
      <c r="R12" s="70">
        <f>SUM((Q12*0.3),(M12*0.25),(N12*0.25),(O12*0.15),(P12*0.05))</f>
        <v>6.7750000000000004</v>
      </c>
      <c r="S12" s="71"/>
      <c r="T12" s="61">
        <v>3</v>
      </c>
      <c r="U12" s="61">
        <v>5</v>
      </c>
      <c r="V12" s="61">
        <v>5</v>
      </c>
      <c r="W12" s="61">
        <v>4.8</v>
      </c>
      <c r="X12" s="61">
        <v>5.5</v>
      </c>
      <c r="Y12" s="61">
        <v>2</v>
      </c>
      <c r="Z12" s="61">
        <v>5</v>
      </c>
      <c r="AA12" s="61">
        <v>5</v>
      </c>
      <c r="AB12" s="14">
        <f>SUM(T12:AA12)</f>
        <v>35.299999999999997</v>
      </c>
      <c r="AC12" s="15">
        <f>AB12/8</f>
        <v>4.4124999999999996</v>
      </c>
      <c r="AD12" s="69"/>
      <c r="AE12" s="127">
        <v>6.2</v>
      </c>
      <c r="AF12" s="127">
        <v>2</v>
      </c>
      <c r="AG12" s="107">
        <f>SUM((AE12*0.7)+(AF12*0.3))</f>
        <v>4.9399999999999995</v>
      </c>
      <c r="AH12" s="127"/>
      <c r="AI12" s="109">
        <f>AG12-AH12</f>
        <v>4.9399999999999995</v>
      </c>
      <c r="AJ12" s="71"/>
      <c r="AK12" s="61">
        <v>4.8</v>
      </c>
      <c r="AL12" s="61">
        <v>6.3</v>
      </c>
      <c r="AM12" s="61">
        <v>5.8</v>
      </c>
      <c r="AN12" s="61">
        <v>5.7</v>
      </c>
      <c r="AO12" s="61">
        <v>5.2</v>
      </c>
      <c r="AP12" s="61">
        <v>4.5</v>
      </c>
      <c r="AQ12" s="61">
        <v>6.5</v>
      </c>
      <c r="AR12" s="61">
        <v>5.3</v>
      </c>
      <c r="AS12" s="14">
        <f>SUM(AK12:AR12)</f>
        <v>44.099999999999994</v>
      </c>
      <c r="AT12" s="15">
        <f>AS12/8</f>
        <v>5.5124999999999993</v>
      </c>
      <c r="AV12" s="61">
        <v>6.2</v>
      </c>
      <c r="AW12" s="61">
        <v>6</v>
      </c>
      <c r="AX12" s="61">
        <v>6</v>
      </c>
      <c r="AY12" s="61">
        <v>6.4</v>
      </c>
      <c r="AZ12" s="61">
        <v>6</v>
      </c>
      <c r="BA12" s="15">
        <f>SUM((AV12*0.2),(AW12*0.15),(AX12*0.25),(AY12*0.2),(AZ12*0.2))</f>
        <v>6.12</v>
      </c>
      <c r="BB12" s="30"/>
      <c r="BC12" s="15">
        <f>BA12-BB12</f>
        <v>6.12</v>
      </c>
      <c r="BE12" s="16">
        <f>SUM((K12*0.25)+(AC12*0.375)+(AT12*0.375))</f>
        <v>5.4593749999999996</v>
      </c>
      <c r="BF12" s="28"/>
      <c r="BG12" s="16">
        <f>SUM((R12*0.25),(AI12*0.5),(BC12*0.25))</f>
        <v>5.6937500000000005</v>
      </c>
      <c r="BI12" s="15">
        <f>BE12</f>
        <v>5.4593749999999996</v>
      </c>
      <c r="BJ12" s="15">
        <f>BG12</f>
        <v>5.6937500000000005</v>
      </c>
      <c r="BK12" s="35">
        <f>AVERAGE(BI12:BJ12)</f>
        <v>5.5765624999999996</v>
      </c>
      <c r="BL12" s="36">
        <v>3</v>
      </c>
    </row>
    <row r="13" spans="1:64" x14ac:dyDescent="0.3">
      <c r="R13" s="54"/>
    </row>
    <row r="14" spans="1:64" x14ac:dyDescent="0.3">
      <c r="U14" s="19"/>
    </row>
    <row r="18" spans="1:6" ht="18" x14ac:dyDescent="0.35">
      <c r="A18" s="47"/>
      <c r="B18" s="45"/>
      <c r="C18" s="45"/>
      <c r="D18" s="45"/>
      <c r="E18" s="46"/>
      <c r="F18" s="45"/>
    </row>
    <row r="19" spans="1:6" ht="18" x14ac:dyDescent="0.35">
      <c r="A19" s="47"/>
      <c r="B19" s="45"/>
      <c r="C19" s="44"/>
      <c r="D19" s="45"/>
      <c r="E19" s="50"/>
      <c r="F19" s="45"/>
    </row>
    <row r="20" spans="1:6" ht="18" x14ac:dyDescent="0.35">
      <c r="A20" s="45"/>
    </row>
    <row r="21" spans="1:6" ht="18" x14ac:dyDescent="0.35">
      <c r="A21" s="45"/>
    </row>
    <row r="22" spans="1:6" ht="18" x14ac:dyDescent="0.35">
      <c r="A22" s="45"/>
    </row>
    <row r="23" spans="1:6" ht="18" x14ac:dyDescent="0.35">
      <c r="A23" s="45"/>
      <c r="B23" s="48"/>
      <c r="C23" s="43"/>
      <c r="D23" s="48"/>
      <c r="E23" s="49"/>
      <c r="F23" s="49"/>
    </row>
  </sheetData>
  <sortState ref="A10:BL12">
    <sortCondition ref="BL10:BL12"/>
  </sortState>
  <mergeCells count="1">
    <mergeCell ref="A3:B3"/>
  </mergeCells>
  <phoneticPr fontId="12" type="noConversion"/>
  <pageMargins left="0.75" right="0.75" top="1" bottom="1" header="0.5" footer="0.5"/>
  <pageSetup paperSize="9" scale="25" orientation="landscape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4"/>
  <sheetViews>
    <sheetView workbookViewId="0">
      <pane xSplit="2" topLeftCell="C1" activePane="topRight" state="frozen"/>
      <selection pane="topRight" activeCell="BH10" sqref="BH10"/>
    </sheetView>
  </sheetViews>
  <sheetFormatPr defaultColWidth="9.109375" defaultRowHeight="14.4" x14ac:dyDescent="0.3"/>
  <cols>
    <col min="1" max="1" width="5.44140625" style="3" customWidth="1"/>
    <col min="2" max="2" width="16.44140625" style="3" customWidth="1"/>
    <col min="3" max="3" width="18.44140625" style="3" customWidth="1"/>
    <col min="4" max="4" width="15.33203125" style="3" customWidth="1"/>
    <col min="5" max="5" width="12.5546875" style="3" customWidth="1"/>
    <col min="6" max="10" width="5.33203125" style="3" customWidth="1"/>
    <col min="11" max="11" width="8.6640625" style="3" customWidth="1"/>
    <col min="12" max="12" width="3.33203125" style="3" customWidth="1"/>
    <col min="13" max="17" width="5.6640625" style="3" customWidth="1"/>
    <col min="18" max="18" width="9.109375" style="3" customWidth="1"/>
    <col min="19" max="19" width="3.33203125" style="3" customWidth="1"/>
    <col min="20" max="21" width="5.6640625" style="3" customWidth="1"/>
    <col min="22" max="22" width="6.33203125" style="3" customWidth="1"/>
    <col min="23" max="23" width="6.6640625" style="3" customWidth="1"/>
    <col min="24" max="27" width="5.6640625" style="3" customWidth="1"/>
    <col min="28" max="28" width="7.109375" style="3" customWidth="1"/>
    <col min="29" max="29" width="3.33203125" style="3" customWidth="1"/>
    <col min="30" max="30" width="7.33203125" style="3" customWidth="1"/>
    <col min="31" max="31" width="10.33203125" style="3" customWidth="1"/>
    <col min="32" max="32" width="7" style="3" customWidth="1"/>
    <col min="33" max="33" width="9.44140625" style="3" customWidth="1"/>
    <col min="34" max="34" width="2.6640625" style="3" customWidth="1"/>
    <col min="35" max="37" width="5.6640625" style="3" customWidth="1"/>
    <col min="38" max="38" width="5.44140625" style="3" customWidth="1"/>
    <col min="39" max="43" width="5.6640625" style="3" customWidth="1"/>
    <col min="44" max="44" width="2.44140625" style="17" customWidth="1"/>
    <col min="45" max="49" width="5.88671875" style="3" customWidth="1"/>
    <col min="50" max="50" width="9.109375" style="3" customWidth="1"/>
    <col min="51" max="51" width="10.44140625" style="3" customWidth="1"/>
    <col min="52" max="52" width="5.6640625" style="3" customWidth="1"/>
    <col min="53" max="53" width="2.44140625" style="17" customWidth="1"/>
    <col min="54" max="54" width="12.109375" style="3" customWidth="1"/>
    <col min="55" max="55" width="2.6640625" style="17" customWidth="1"/>
    <col min="56" max="56" width="10.44140625" style="3" customWidth="1"/>
    <col min="57" max="57" width="2.6640625" style="17" customWidth="1"/>
    <col min="58" max="60" width="9.109375" style="3"/>
    <col min="61" max="61" width="13.33203125" style="3" customWidth="1"/>
    <col min="62" max="16384" width="9.109375" style="3"/>
  </cols>
  <sheetData>
    <row r="1" spans="1:61" ht="15.6" x14ac:dyDescent="0.3">
      <c r="A1" s="77" t="s">
        <v>13</v>
      </c>
      <c r="D1" s="78" t="s">
        <v>0</v>
      </c>
      <c r="E1" s="78" t="s">
        <v>1</v>
      </c>
      <c r="G1" s="17"/>
      <c r="H1" s="5"/>
      <c r="I1" s="5"/>
      <c r="J1" s="5"/>
      <c r="K1" s="5"/>
      <c r="L1" s="5"/>
      <c r="T1" s="5"/>
      <c r="U1" s="5"/>
      <c r="V1" s="5"/>
      <c r="W1" s="17"/>
      <c r="Z1" s="5"/>
      <c r="AA1" s="5"/>
      <c r="AB1" s="5"/>
      <c r="AC1" s="5"/>
      <c r="AI1" s="5"/>
      <c r="AJ1" s="5"/>
      <c r="AK1" s="5"/>
      <c r="AL1" s="17"/>
      <c r="AO1" s="5"/>
      <c r="AP1" s="5"/>
      <c r="AQ1" s="5"/>
      <c r="AR1" s="73"/>
      <c r="BF1" s="3" t="s">
        <v>141</v>
      </c>
      <c r="BI1" s="7">
        <f ca="1">NOW()</f>
        <v>42891.792482986108</v>
      </c>
    </row>
    <row r="2" spans="1:61" ht="15.6" x14ac:dyDescent="0.3">
      <c r="A2" s="20"/>
      <c r="D2" s="78"/>
      <c r="E2" s="78" t="s">
        <v>2</v>
      </c>
      <c r="G2" s="17"/>
      <c r="W2" s="17"/>
      <c r="AL2" s="17"/>
      <c r="AR2" s="74"/>
      <c r="BF2" s="3" t="s">
        <v>142</v>
      </c>
      <c r="BI2" s="10">
        <f ca="1">NOW()</f>
        <v>42891.792482986108</v>
      </c>
    </row>
    <row r="3" spans="1:61" ht="15.6" x14ac:dyDescent="0.3">
      <c r="A3" s="132">
        <v>42839</v>
      </c>
      <c r="B3" s="133"/>
      <c r="D3" s="78"/>
      <c r="E3" s="78" t="s">
        <v>3</v>
      </c>
      <c r="F3" s="9" t="s">
        <v>67</v>
      </c>
      <c r="G3" s="17"/>
      <c r="H3" s="9"/>
      <c r="M3" s="8" t="s">
        <v>46</v>
      </c>
      <c r="T3" s="9" t="s">
        <v>67</v>
      </c>
      <c r="W3" s="17"/>
      <c r="AD3" s="8" t="s">
        <v>46</v>
      </c>
      <c r="AI3" s="9" t="s">
        <v>67</v>
      </c>
      <c r="AL3" s="17"/>
      <c r="AS3" s="8" t="s">
        <v>46</v>
      </c>
      <c r="BF3" s="3" t="s">
        <v>141</v>
      </c>
    </row>
    <row r="4" spans="1:61" ht="15.6" x14ac:dyDescent="0.3">
      <c r="A4" s="20"/>
      <c r="D4" s="78"/>
      <c r="G4" s="17"/>
      <c r="W4" s="17"/>
      <c r="AL4" s="17"/>
    </row>
    <row r="5" spans="1:61" ht="15.6" x14ac:dyDescent="0.3">
      <c r="A5" s="77" t="s">
        <v>15</v>
      </c>
      <c r="B5" s="8"/>
      <c r="F5" s="8" t="s">
        <v>94</v>
      </c>
      <c r="G5" s="18"/>
      <c r="I5" s="8"/>
      <c r="M5" s="8" t="s">
        <v>94</v>
      </c>
      <c r="T5" s="8" t="s">
        <v>65</v>
      </c>
      <c r="W5" s="17"/>
      <c r="AD5" s="8" t="s">
        <v>93</v>
      </c>
      <c r="AI5" s="8" t="s">
        <v>66</v>
      </c>
      <c r="AL5" s="17"/>
      <c r="AS5" s="8" t="s">
        <v>95</v>
      </c>
      <c r="AY5" s="8"/>
      <c r="AZ5" s="8"/>
    </row>
    <row r="6" spans="1:61" ht="15.6" x14ac:dyDescent="0.3">
      <c r="A6" s="20" t="s">
        <v>100</v>
      </c>
      <c r="B6" s="8">
        <v>1052</v>
      </c>
      <c r="F6" s="3" t="str">
        <f>E1</f>
        <v xml:space="preserve">a </v>
      </c>
      <c r="G6" s="17"/>
      <c r="M6" s="3" t="str">
        <f>E1</f>
        <v xml:space="preserve">a </v>
      </c>
      <c r="T6" s="3" t="str">
        <f>E2</f>
        <v>b</v>
      </c>
      <c r="W6" s="17"/>
      <c r="AD6" s="3" t="str">
        <f>E2</f>
        <v>b</v>
      </c>
      <c r="AH6" s="17"/>
      <c r="AI6" s="3" t="str">
        <f>E3</f>
        <v>c</v>
      </c>
      <c r="AL6" s="17"/>
      <c r="AS6" s="3" t="str">
        <f>E3</f>
        <v>c</v>
      </c>
      <c r="BF6" s="8" t="s">
        <v>47</v>
      </c>
    </row>
    <row r="7" spans="1:61" x14ac:dyDescent="0.3">
      <c r="F7" s="3" t="s">
        <v>71</v>
      </c>
      <c r="K7" s="5"/>
      <c r="L7" s="19"/>
      <c r="M7" s="38"/>
      <c r="N7" s="38"/>
      <c r="O7" s="38"/>
      <c r="P7" s="38"/>
      <c r="Q7" s="22"/>
      <c r="S7" s="17"/>
      <c r="U7" s="5"/>
      <c r="V7" s="5"/>
      <c r="W7" s="5"/>
      <c r="X7" s="5"/>
      <c r="Y7" s="5"/>
      <c r="Z7" s="5"/>
      <c r="AA7" s="5"/>
      <c r="AB7" s="5"/>
      <c r="AC7" s="19"/>
      <c r="AD7" s="8"/>
      <c r="AF7" s="3" t="s">
        <v>44</v>
      </c>
      <c r="AG7" s="3" t="s">
        <v>50</v>
      </c>
      <c r="AH7" s="17"/>
      <c r="AJ7" s="5"/>
      <c r="AK7" s="5"/>
      <c r="AL7" s="5"/>
      <c r="AM7" s="5"/>
      <c r="AN7" s="5"/>
      <c r="AO7" s="5"/>
      <c r="AP7" s="5"/>
      <c r="AQ7" s="5"/>
      <c r="AZ7" s="3" t="s">
        <v>92</v>
      </c>
      <c r="BB7" s="22" t="s">
        <v>97</v>
      </c>
      <c r="BD7" s="8" t="s">
        <v>98</v>
      </c>
      <c r="BH7" s="33" t="s">
        <v>99</v>
      </c>
      <c r="BI7" s="32"/>
    </row>
    <row r="8" spans="1:61" s="38" customFormat="1" x14ac:dyDescent="0.3">
      <c r="A8" s="75" t="s">
        <v>69</v>
      </c>
      <c r="B8" s="75" t="s">
        <v>70</v>
      </c>
      <c r="C8" s="75" t="s">
        <v>71</v>
      </c>
      <c r="D8" s="75" t="s">
        <v>72</v>
      </c>
      <c r="E8" s="75" t="s">
        <v>73</v>
      </c>
      <c r="F8" s="39" t="s">
        <v>31</v>
      </c>
      <c r="G8" s="39" t="s">
        <v>32</v>
      </c>
      <c r="H8" s="39" t="s">
        <v>33</v>
      </c>
      <c r="I8" s="39" t="s">
        <v>34</v>
      </c>
      <c r="J8" s="39" t="s">
        <v>35</v>
      </c>
      <c r="K8" s="39" t="s">
        <v>71</v>
      </c>
      <c r="L8" s="11"/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71</v>
      </c>
      <c r="S8" s="34"/>
      <c r="T8" s="62" t="s">
        <v>74</v>
      </c>
      <c r="U8" s="62" t="s">
        <v>75</v>
      </c>
      <c r="V8" s="62" t="s">
        <v>87</v>
      </c>
      <c r="W8" s="62" t="s">
        <v>84</v>
      </c>
      <c r="X8" s="62" t="s">
        <v>88</v>
      </c>
      <c r="Y8" s="62" t="s">
        <v>89</v>
      </c>
      <c r="Z8" s="62" t="s">
        <v>90</v>
      </c>
      <c r="AA8" s="75" t="s">
        <v>83</v>
      </c>
      <c r="AB8" s="75" t="s">
        <v>82</v>
      </c>
      <c r="AC8" s="11"/>
      <c r="AD8" s="75" t="s">
        <v>81</v>
      </c>
      <c r="AE8" s="75" t="s">
        <v>50</v>
      </c>
      <c r="AF8" s="75" t="s">
        <v>43</v>
      </c>
      <c r="AG8" s="75" t="s">
        <v>52</v>
      </c>
      <c r="AH8" s="72"/>
      <c r="AI8" s="75" t="s">
        <v>74</v>
      </c>
      <c r="AJ8" s="75" t="s">
        <v>75</v>
      </c>
      <c r="AK8" s="75" t="s">
        <v>87</v>
      </c>
      <c r="AL8" s="75" t="s">
        <v>84</v>
      </c>
      <c r="AM8" s="75" t="s">
        <v>88</v>
      </c>
      <c r="AN8" s="75" t="s">
        <v>89</v>
      </c>
      <c r="AO8" s="75" t="s">
        <v>90</v>
      </c>
      <c r="AP8" s="75" t="s">
        <v>83</v>
      </c>
      <c r="AQ8" s="75" t="s">
        <v>82</v>
      </c>
      <c r="AR8" s="19"/>
      <c r="AS8" s="39" t="s">
        <v>36</v>
      </c>
      <c r="AT8" s="39" t="s">
        <v>37</v>
      </c>
      <c r="AU8" s="39" t="s">
        <v>38</v>
      </c>
      <c r="AV8" s="39" t="s">
        <v>39</v>
      </c>
      <c r="AW8" s="39" t="s">
        <v>40</v>
      </c>
      <c r="AX8" s="39" t="s">
        <v>78</v>
      </c>
      <c r="AY8" s="75" t="s">
        <v>64</v>
      </c>
      <c r="AZ8" s="75" t="s">
        <v>52</v>
      </c>
      <c r="BA8" s="19"/>
      <c r="BB8" s="24" t="s">
        <v>77</v>
      </c>
      <c r="BC8" s="19"/>
      <c r="BD8" s="42" t="s">
        <v>77</v>
      </c>
      <c r="BE8" s="68"/>
      <c r="BF8" s="42" t="s">
        <v>41</v>
      </c>
      <c r="BG8" s="42" t="s">
        <v>42</v>
      </c>
      <c r="BH8" s="42" t="s">
        <v>77</v>
      </c>
      <c r="BI8" s="42" t="s">
        <v>80</v>
      </c>
    </row>
    <row r="9" spans="1:61" s="38" customFormat="1" x14ac:dyDescent="0.3">
      <c r="F9" s="32"/>
      <c r="G9" s="32"/>
      <c r="H9" s="32"/>
      <c r="I9" s="32"/>
      <c r="J9" s="32"/>
      <c r="K9" s="32"/>
      <c r="L9" s="11"/>
      <c r="M9" s="32"/>
      <c r="N9" s="32"/>
      <c r="O9" s="32"/>
      <c r="P9" s="32"/>
      <c r="Q9" s="32"/>
      <c r="R9" s="32"/>
      <c r="S9" s="34"/>
      <c r="AC9" s="11"/>
      <c r="AH9" s="72"/>
      <c r="AR9" s="19"/>
      <c r="AS9" s="32"/>
      <c r="AT9" s="32"/>
      <c r="AU9" s="32"/>
      <c r="AV9" s="32"/>
      <c r="AW9" s="32"/>
      <c r="AX9" s="32"/>
      <c r="BA9" s="19"/>
      <c r="BB9" s="22"/>
      <c r="BC9" s="19"/>
      <c r="BD9" s="33"/>
      <c r="BE9" s="68"/>
      <c r="BF9" s="33"/>
      <c r="BG9" s="33"/>
      <c r="BH9" s="33"/>
      <c r="BI9" s="33"/>
    </row>
    <row r="10" spans="1:61" x14ac:dyDescent="0.3">
      <c r="A10" s="2">
        <v>9</v>
      </c>
      <c r="B10" s="2" t="s">
        <v>25</v>
      </c>
      <c r="C10" s="2" t="s">
        <v>111</v>
      </c>
      <c r="D10" s="2" t="s">
        <v>26</v>
      </c>
      <c r="E10" s="2" t="s">
        <v>110</v>
      </c>
      <c r="F10" s="61">
        <v>6</v>
      </c>
      <c r="G10" s="61">
        <v>6.2</v>
      </c>
      <c r="H10" s="61">
        <v>6.4</v>
      </c>
      <c r="I10" s="61">
        <v>7</v>
      </c>
      <c r="J10" s="61">
        <v>7</v>
      </c>
      <c r="K10" s="15">
        <f>SUM((F10*0.3),(G10*0.25),(H10*0.25),(I10*0.15),(J10*0.05))</f>
        <v>6.3499999999999988</v>
      </c>
      <c r="L10" s="69"/>
      <c r="M10" s="61">
        <v>6</v>
      </c>
      <c r="N10" s="61">
        <v>6.3</v>
      </c>
      <c r="O10" s="61">
        <v>6.3</v>
      </c>
      <c r="P10" s="61">
        <v>7</v>
      </c>
      <c r="Q10" s="61">
        <v>7</v>
      </c>
      <c r="R10" s="70">
        <f>SUM((Q10*0.3),(M10*0.25),(N10*0.25),(O10*0.15),(P10*0.05))</f>
        <v>6.47</v>
      </c>
      <c r="S10" s="71"/>
      <c r="T10" s="61">
        <v>5</v>
      </c>
      <c r="U10" s="61">
        <v>6</v>
      </c>
      <c r="V10" s="61">
        <v>6.2</v>
      </c>
      <c r="W10" s="61">
        <v>5</v>
      </c>
      <c r="X10" s="61">
        <v>5</v>
      </c>
      <c r="Y10" s="61">
        <v>6.5</v>
      </c>
      <c r="Z10" s="61">
        <v>5.5</v>
      </c>
      <c r="AA10" s="14">
        <f>SUM(T10:Z10)</f>
        <v>39.200000000000003</v>
      </c>
      <c r="AB10" s="15">
        <f>AA10/7</f>
        <v>5.6000000000000005</v>
      </c>
      <c r="AC10" s="69"/>
      <c r="AD10" s="61">
        <v>6.2</v>
      </c>
      <c r="AE10" s="15">
        <v>6.2</v>
      </c>
      <c r="AF10" s="30"/>
      <c r="AG10" s="15">
        <f>AE10-AF10</f>
        <v>6.2</v>
      </c>
      <c r="AH10" s="71"/>
      <c r="AI10" s="61">
        <v>5.7</v>
      </c>
      <c r="AJ10" s="61">
        <v>6.5</v>
      </c>
      <c r="AK10" s="61">
        <v>6.5</v>
      </c>
      <c r="AL10" s="61">
        <v>5</v>
      </c>
      <c r="AM10" s="61">
        <v>7</v>
      </c>
      <c r="AN10" s="61">
        <v>6.3</v>
      </c>
      <c r="AO10" s="61">
        <v>6.3</v>
      </c>
      <c r="AP10" s="14">
        <f>SUM(AI10:AO10)</f>
        <v>43.3</v>
      </c>
      <c r="AQ10" s="15">
        <f>AP10/7</f>
        <v>6.1857142857142851</v>
      </c>
      <c r="AS10" s="61">
        <v>6</v>
      </c>
      <c r="AT10" s="61">
        <v>6</v>
      </c>
      <c r="AU10" s="61">
        <v>5</v>
      </c>
      <c r="AV10" s="61">
        <v>4.7</v>
      </c>
      <c r="AW10" s="61">
        <v>5</v>
      </c>
      <c r="AX10" s="15">
        <f>SUM((AS10*0.2),(AT10*0.15),(AU10*0.25),(AV10*0.2),(AW10*0.2))</f>
        <v>5.29</v>
      </c>
      <c r="AY10" s="30"/>
      <c r="AZ10" s="15">
        <f>AX10-AY10</f>
        <v>5.29</v>
      </c>
      <c r="BB10" s="16">
        <f>SUM((K10*0.25)+(AB10*0.375)+(AQ10*0.375))</f>
        <v>6.0071428571428571</v>
      </c>
      <c r="BC10" s="28"/>
      <c r="BD10" s="16">
        <f>SUM((R10*0.25),(AG10*0.5),(AZ10*0.25))</f>
        <v>6.04</v>
      </c>
      <c r="BF10" s="15">
        <f>BB10</f>
        <v>6.0071428571428571</v>
      </c>
      <c r="BG10" s="15">
        <f>BD10</f>
        <v>6.04</v>
      </c>
      <c r="BH10" s="35">
        <f>AVERAGE(BF10:BG10)</f>
        <v>6.0235714285714286</v>
      </c>
      <c r="BI10" s="36">
        <v>1</v>
      </c>
    </row>
    <row r="11" spans="1:61" x14ac:dyDescent="0.3">
      <c r="A11" s="2">
        <v>6</v>
      </c>
      <c r="B11" s="2" t="s">
        <v>45</v>
      </c>
      <c r="C11" s="2" t="s">
        <v>106</v>
      </c>
      <c r="D11" s="2" t="s">
        <v>107</v>
      </c>
      <c r="E11" s="2" t="s">
        <v>118</v>
      </c>
      <c r="F11" s="61">
        <v>7</v>
      </c>
      <c r="G11" s="61">
        <v>7</v>
      </c>
      <c r="H11" s="61">
        <v>7</v>
      </c>
      <c r="I11" s="61">
        <v>7</v>
      </c>
      <c r="J11" s="61">
        <v>7.5</v>
      </c>
      <c r="K11" s="15">
        <f>SUM((F11*0.3),(G11*0.25),(H11*0.25),(I11*0.15),(J11*0.05))</f>
        <v>7.0249999999999995</v>
      </c>
      <c r="L11" s="69"/>
      <c r="M11" s="61">
        <v>7</v>
      </c>
      <c r="N11" s="61">
        <v>7</v>
      </c>
      <c r="O11" s="61">
        <v>7</v>
      </c>
      <c r="P11" s="61">
        <v>7</v>
      </c>
      <c r="Q11" s="61">
        <v>7.5</v>
      </c>
      <c r="R11" s="70">
        <f>SUM((Q11*0.3),(M11*0.25),(N11*0.25),(O11*0.15),(P11*0.05))</f>
        <v>7.1499999999999995</v>
      </c>
      <c r="S11" s="71"/>
      <c r="T11" s="61">
        <v>2.5</v>
      </c>
      <c r="U11" s="61">
        <v>7.5</v>
      </c>
      <c r="V11" s="61">
        <v>6.2</v>
      </c>
      <c r="W11" s="61">
        <v>8</v>
      </c>
      <c r="X11" s="61">
        <v>4</v>
      </c>
      <c r="Y11" s="61">
        <v>5</v>
      </c>
      <c r="Z11" s="61">
        <v>6</v>
      </c>
      <c r="AA11" s="14">
        <f>SUM(T11:Z11)</f>
        <v>39.200000000000003</v>
      </c>
      <c r="AB11" s="15">
        <f>AA11/7</f>
        <v>5.6000000000000005</v>
      </c>
      <c r="AC11" s="69"/>
      <c r="AD11" s="61">
        <v>5.0999999999999996</v>
      </c>
      <c r="AE11" s="15">
        <v>5.0999999999999996</v>
      </c>
      <c r="AF11" s="30"/>
      <c r="AG11" s="15">
        <f>AE11-AF11</f>
        <v>5.0999999999999996</v>
      </c>
      <c r="AH11" s="71"/>
      <c r="AI11" s="61">
        <v>6.3</v>
      </c>
      <c r="AJ11" s="61">
        <v>6.5</v>
      </c>
      <c r="AK11" s="61">
        <v>6.7</v>
      </c>
      <c r="AL11" s="61">
        <v>7.5</v>
      </c>
      <c r="AM11" s="61">
        <v>5.7</v>
      </c>
      <c r="AN11" s="61">
        <v>6</v>
      </c>
      <c r="AO11" s="61">
        <v>7</v>
      </c>
      <c r="AP11" s="14">
        <f>SUM(AI11:AO11)</f>
        <v>45.7</v>
      </c>
      <c r="AQ11" s="15">
        <f>AP11/7</f>
        <v>6.5285714285714294</v>
      </c>
      <c r="AS11" s="61">
        <v>6</v>
      </c>
      <c r="AT11" s="61">
        <v>6.5</v>
      </c>
      <c r="AU11" s="61">
        <v>4</v>
      </c>
      <c r="AV11" s="61">
        <v>4.7</v>
      </c>
      <c r="AW11" s="61">
        <v>5</v>
      </c>
      <c r="AX11" s="15">
        <f>SUM((AS11*0.2),(AT11*0.15),(AU11*0.25),(AV11*0.2),(AW11*0.2))</f>
        <v>5.1150000000000002</v>
      </c>
      <c r="AY11" s="30"/>
      <c r="AZ11" s="15">
        <f>AX11-AY11</f>
        <v>5.1150000000000002</v>
      </c>
      <c r="BB11" s="16">
        <f>SUM((K11*0.25)+(AB11*0.375)+(AQ11*0.375))</f>
        <v>6.3044642857142863</v>
      </c>
      <c r="BC11" s="28"/>
      <c r="BD11" s="16">
        <f>SUM((R11*0.25),(AG11*0.5),(AZ11*0.25))</f>
        <v>5.6162499999999991</v>
      </c>
      <c r="BF11" s="15">
        <f>BB11</f>
        <v>6.3044642857142863</v>
      </c>
      <c r="BG11" s="15">
        <f>BD11</f>
        <v>5.6162499999999991</v>
      </c>
      <c r="BH11" s="35">
        <f>AVERAGE(BF11:BG11)</f>
        <v>5.9603571428571431</v>
      </c>
      <c r="BI11" s="36">
        <v>2</v>
      </c>
    </row>
    <row r="12" spans="1:61" x14ac:dyDescent="0.3">
      <c r="A12" s="2">
        <v>7</v>
      </c>
      <c r="B12" s="2" t="s">
        <v>23</v>
      </c>
      <c r="C12" s="2" t="s">
        <v>102</v>
      </c>
      <c r="D12" s="2" t="s">
        <v>21</v>
      </c>
      <c r="E12" s="2" t="s">
        <v>101</v>
      </c>
      <c r="F12" s="61">
        <v>6</v>
      </c>
      <c r="G12" s="61">
        <v>6</v>
      </c>
      <c r="H12" s="61">
        <v>5</v>
      </c>
      <c r="I12" s="61">
        <v>5</v>
      </c>
      <c r="J12" s="61">
        <v>7</v>
      </c>
      <c r="K12" s="15">
        <f>SUM((F12*0.3),(G12*0.25),(H12*0.25),(I12*0.15),(J12*0.05))</f>
        <v>5.6499999999999995</v>
      </c>
      <c r="L12" s="69"/>
      <c r="M12" s="61">
        <v>3</v>
      </c>
      <c r="N12" s="61">
        <v>3</v>
      </c>
      <c r="O12" s="61">
        <v>3</v>
      </c>
      <c r="P12" s="61">
        <v>3</v>
      </c>
      <c r="Q12" s="61">
        <v>7</v>
      </c>
      <c r="R12" s="70">
        <f>SUM((Q12*0.3),(M12*0.25),(N12*0.25),(O12*0.15),(P12*0.05))</f>
        <v>4.2</v>
      </c>
      <c r="S12" s="71"/>
      <c r="T12" s="61">
        <v>3.5</v>
      </c>
      <c r="U12" s="61">
        <v>5</v>
      </c>
      <c r="V12" s="61">
        <v>1</v>
      </c>
      <c r="W12" s="61">
        <v>0</v>
      </c>
      <c r="X12" s="61">
        <v>2.5</v>
      </c>
      <c r="Y12" s="61">
        <v>4.5</v>
      </c>
      <c r="Z12" s="61">
        <v>5</v>
      </c>
      <c r="AA12" s="14">
        <f>SUM(T12:Z12)</f>
        <v>21.5</v>
      </c>
      <c r="AB12" s="15">
        <f>AA12/7</f>
        <v>3.0714285714285716</v>
      </c>
      <c r="AC12" s="69"/>
      <c r="AD12" s="61">
        <v>6.8</v>
      </c>
      <c r="AE12" s="15">
        <v>6.8</v>
      </c>
      <c r="AF12" s="30"/>
      <c r="AG12" s="15">
        <f>AE12-AF12</f>
        <v>6.8</v>
      </c>
      <c r="AH12" s="71"/>
      <c r="AI12" s="61">
        <v>4.7</v>
      </c>
      <c r="AJ12" s="61">
        <v>5.2</v>
      </c>
      <c r="AK12" s="61">
        <v>2</v>
      </c>
      <c r="AL12" s="61">
        <v>0</v>
      </c>
      <c r="AM12" s="61">
        <v>5.3</v>
      </c>
      <c r="AN12" s="61">
        <v>5</v>
      </c>
      <c r="AO12" s="61">
        <v>5.2</v>
      </c>
      <c r="AP12" s="14">
        <f>SUM(AI12:AO12)</f>
        <v>27.4</v>
      </c>
      <c r="AQ12" s="15">
        <f>AP12/7</f>
        <v>3.9142857142857141</v>
      </c>
      <c r="AS12" s="61">
        <v>6</v>
      </c>
      <c r="AT12" s="61">
        <v>6.2</v>
      </c>
      <c r="AU12" s="61">
        <v>5.7</v>
      </c>
      <c r="AV12" s="61">
        <v>6</v>
      </c>
      <c r="AW12" s="61">
        <v>5.2</v>
      </c>
      <c r="AX12" s="15">
        <f>SUM((AS12*0.2),(AT12*0.15),(AU12*0.25),(AV12*0.2),(AW12*0.2))</f>
        <v>5.7949999999999999</v>
      </c>
      <c r="AY12" s="30"/>
      <c r="AZ12" s="15">
        <f>AX12-AY12</f>
        <v>5.7949999999999999</v>
      </c>
      <c r="BB12" s="16">
        <f>SUM((K12*0.25)+(AB12*0.375)+(AQ12*0.375))</f>
        <v>4.0321428571428566</v>
      </c>
      <c r="BC12" s="28"/>
      <c r="BD12" s="16">
        <f>SUM((R12*0.25),(AG12*0.5),(AZ12*0.25))</f>
        <v>5.8987499999999997</v>
      </c>
      <c r="BF12" s="15">
        <f>BB12</f>
        <v>4.0321428571428566</v>
      </c>
      <c r="BG12" s="15">
        <f>BD12</f>
        <v>5.8987499999999997</v>
      </c>
      <c r="BH12" s="35">
        <f>AVERAGE(BF12:BG12)</f>
        <v>4.9654464285714282</v>
      </c>
      <c r="BI12" s="36">
        <v>3</v>
      </c>
    </row>
    <row r="13" spans="1:61" x14ac:dyDescent="0.3">
      <c r="A13" s="2">
        <v>8</v>
      </c>
      <c r="B13" s="2" t="s">
        <v>49</v>
      </c>
      <c r="C13" s="2" t="s">
        <v>102</v>
      </c>
      <c r="D13" s="2" t="s">
        <v>21</v>
      </c>
      <c r="E13" s="2" t="s">
        <v>101</v>
      </c>
      <c r="F13" s="61">
        <v>3</v>
      </c>
      <c r="G13" s="61">
        <v>3</v>
      </c>
      <c r="H13" s="61">
        <v>3</v>
      </c>
      <c r="I13" s="61">
        <v>3</v>
      </c>
      <c r="J13" s="61">
        <v>7</v>
      </c>
      <c r="K13" s="15">
        <f>SUM((F13*0.3),(G13*0.25),(H13*0.25),(I13*0.15),(J13*0.05))</f>
        <v>3.1999999999999997</v>
      </c>
      <c r="L13" s="69"/>
      <c r="M13" s="61">
        <v>3</v>
      </c>
      <c r="N13" s="61">
        <v>3</v>
      </c>
      <c r="O13" s="61">
        <v>3</v>
      </c>
      <c r="P13" s="61">
        <v>3</v>
      </c>
      <c r="Q13" s="61">
        <v>7</v>
      </c>
      <c r="R13" s="70">
        <f>SUM((Q13*0.3),(M13*0.25),(N13*0.25),(O13*0.15),(P13*0.05))</f>
        <v>4.2</v>
      </c>
      <c r="S13" s="71"/>
      <c r="T13" s="61">
        <v>5.5</v>
      </c>
      <c r="U13" s="61">
        <v>6</v>
      </c>
      <c r="V13" s="61">
        <v>6</v>
      </c>
      <c r="W13" s="61">
        <v>0</v>
      </c>
      <c r="X13" s="61">
        <v>5.5</v>
      </c>
      <c r="Y13" s="61">
        <v>5</v>
      </c>
      <c r="Z13" s="61">
        <v>1.5</v>
      </c>
      <c r="AA13" s="14">
        <f>SUM(T13:Z13)</f>
        <v>29.5</v>
      </c>
      <c r="AB13" s="15">
        <f>AA13/7</f>
        <v>4.2142857142857144</v>
      </c>
      <c r="AC13" s="69"/>
      <c r="AD13" s="61">
        <v>6.3</v>
      </c>
      <c r="AE13" s="15">
        <v>6.3</v>
      </c>
      <c r="AF13" s="30"/>
      <c r="AG13" s="15">
        <f>AE13-AF13</f>
        <v>6.3</v>
      </c>
      <c r="AH13" s="71"/>
      <c r="AI13" s="61">
        <v>6</v>
      </c>
      <c r="AJ13" s="61">
        <v>6</v>
      </c>
      <c r="AK13" s="61">
        <v>5.3</v>
      </c>
      <c r="AL13" s="61">
        <v>0</v>
      </c>
      <c r="AM13" s="61">
        <v>4</v>
      </c>
      <c r="AN13" s="61">
        <v>3</v>
      </c>
      <c r="AO13" s="61">
        <v>1</v>
      </c>
      <c r="AP13" s="14">
        <f>SUM(AI13:AO13)</f>
        <v>25.3</v>
      </c>
      <c r="AQ13" s="15">
        <f>AP13/7</f>
        <v>3.6142857142857143</v>
      </c>
      <c r="AS13" s="61">
        <v>4</v>
      </c>
      <c r="AT13" s="61">
        <v>4</v>
      </c>
      <c r="AU13" s="61">
        <v>4</v>
      </c>
      <c r="AV13" s="61">
        <v>4.5</v>
      </c>
      <c r="AW13" s="61">
        <v>4</v>
      </c>
      <c r="AX13" s="15">
        <f>SUM((AS13*0.2),(AT13*0.15),(AU13*0.25),(AV13*0.2),(AW13*0.2))</f>
        <v>4.0999999999999996</v>
      </c>
      <c r="AY13" s="30"/>
      <c r="AZ13" s="15">
        <f>AX13-AY13</f>
        <v>4.0999999999999996</v>
      </c>
      <c r="BB13" s="16">
        <f>SUM((K13*0.25)+(AB13*0.375)+(AQ13*0.375))</f>
        <v>3.7357142857142858</v>
      </c>
      <c r="BC13" s="28"/>
      <c r="BD13" s="16">
        <f>SUM((R13*0.25),(AG13*0.5),(AZ13*0.25))</f>
        <v>5.2249999999999996</v>
      </c>
      <c r="BF13" s="15">
        <f>BB13</f>
        <v>3.7357142857142858</v>
      </c>
      <c r="BG13" s="15">
        <f>BD13</f>
        <v>5.2249999999999996</v>
      </c>
      <c r="BH13" s="35">
        <f>AVERAGE(BF13:BG13)</f>
        <v>4.4803571428571427</v>
      </c>
      <c r="BI13" s="36">
        <v>4</v>
      </c>
    </row>
    <row r="14" spans="1:61" x14ac:dyDescent="0.3">
      <c r="R14" s="54"/>
    </row>
    <row r="15" spans="1:61" x14ac:dyDescent="0.3">
      <c r="U15" s="19"/>
    </row>
    <row r="19" spans="1:6" ht="18" x14ac:dyDescent="0.35">
      <c r="A19" s="47"/>
      <c r="B19" s="45"/>
      <c r="C19" s="45"/>
      <c r="D19" s="45"/>
      <c r="E19" s="46"/>
      <c r="F19" s="45"/>
    </row>
    <row r="20" spans="1:6" ht="18" x14ac:dyDescent="0.35">
      <c r="A20" s="47"/>
      <c r="B20" s="45"/>
      <c r="C20" s="44"/>
      <c r="D20" s="45"/>
      <c r="E20" s="50"/>
      <c r="F20" s="45"/>
    </row>
    <row r="21" spans="1:6" ht="18" x14ac:dyDescent="0.35">
      <c r="A21" s="45"/>
    </row>
    <row r="22" spans="1:6" ht="18" x14ac:dyDescent="0.35">
      <c r="A22" s="45"/>
    </row>
    <row r="23" spans="1:6" ht="18" x14ac:dyDescent="0.35">
      <c r="A23" s="45"/>
    </row>
    <row r="24" spans="1:6" ht="18" x14ac:dyDescent="0.35">
      <c r="A24" s="45"/>
      <c r="B24" s="48"/>
      <c r="C24" s="43"/>
      <c r="D24" s="48"/>
      <c r="E24" s="49"/>
      <c r="F24" s="49"/>
    </row>
  </sheetData>
  <sortState ref="A10:BH13">
    <sortCondition descending="1" ref="BH10:BH13"/>
  </sortState>
  <mergeCells count="1">
    <mergeCell ref="A3:B3"/>
  </mergeCells>
  <phoneticPr fontId="12" type="noConversion"/>
  <pageMargins left="0.75" right="0.75" top="1" bottom="1" header="0.5" footer="0.5"/>
  <pageSetup paperSize="9" scale="26" orientation="landscape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4"/>
  <sheetViews>
    <sheetView workbookViewId="0">
      <pane xSplit="2" topLeftCell="C1" activePane="topRight" state="frozen"/>
      <selection pane="topRight" activeCell="A12" sqref="A12:XFD12"/>
    </sheetView>
  </sheetViews>
  <sheetFormatPr defaultColWidth="9.109375" defaultRowHeight="14.4" x14ac:dyDescent="0.3"/>
  <cols>
    <col min="1" max="1" width="5.44140625" style="3" customWidth="1"/>
    <col min="2" max="2" width="18.33203125" style="3" customWidth="1"/>
    <col min="3" max="3" width="18.44140625" style="3" customWidth="1"/>
    <col min="4" max="4" width="15.33203125" style="3" customWidth="1"/>
    <col min="5" max="5" width="11.44140625" style="3" customWidth="1"/>
    <col min="6" max="10" width="5.33203125" style="3" customWidth="1"/>
    <col min="11" max="11" width="8.6640625" style="3" customWidth="1"/>
    <col min="12" max="12" width="3.33203125" style="3" customWidth="1"/>
    <col min="13" max="17" width="5.6640625" style="3" customWidth="1"/>
    <col min="18" max="18" width="9.109375" style="3" customWidth="1"/>
    <col min="19" max="19" width="3.33203125" style="3" customWidth="1"/>
    <col min="20" max="21" width="5.6640625" style="3" customWidth="1"/>
    <col min="22" max="22" width="6.33203125" style="3" customWidth="1"/>
    <col min="23" max="23" width="6.6640625" style="3" customWidth="1"/>
    <col min="24" max="27" width="5.6640625" style="3" customWidth="1"/>
    <col min="28" max="28" width="7.109375" style="3" customWidth="1"/>
    <col min="29" max="29" width="3.33203125" style="3" customWidth="1"/>
    <col min="30" max="30" width="7.33203125" style="3" customWidth="1"/>
    <col min="31" max="31" width="10.33203125" style="3" customWidth="1"/>
    <col min="32" max="32" width="7" style="3" customWidth="1"/>
    <col min="33" max="33" width="9.44140625" style="3" customWidth="1"/>
    <col min="34" max="34" width="2.6640625" style="3" customWidth="1"/>
    <col min="35" max="37" width="5.6640625" style="3" customWidth="1"/>
    <col min="38" max="38" width="5.44140625" style="3" customWidth="1"/>
    <col min="39" max="43" width="5.6640625" style="3" customWidth="1"/>
    <col min="44" max="44" width="2.44140625" style="17" customWidth="1"/>
    <col min="45" max="49" width="5.88671875" style="3" customWidth="1"/>
    <col min="50" max="50" width="9.109375" style="3" customWidth="1"/>
    <col min="51" max="51" width="10.44140625" style="3" customWidth="1"/>
    <col min="52" max="52" width="5.6640625" style="3" customWidth="1"/>
    <col min="53" max="53" width="2.44140625" style="17" customWidth="1"/>
    <col min="54" max="54" width="12.109375" style="3" customWidth="1"/>
    <col min="55" max="55" width="2.6640625" style="17" customWidth="1"/>
    <col min="56" max="56" width="10.44140625" style="3" customWidth="1"/>
    <col min="57" max="57" width="2.6640625" style="17" customWidth="1"/>
    <col min="58" max="60" width="9.109375" style="3"/>
    <col min="61" max="61" width="13.33203125" style="3" customWidth="1"/>
    <col min="62" max="16384" width="9.109375" style="3"/>
  </cols>
  <sheetData>
    <row r="1" spans="1:61" ht="15.6" x14ac:dyDescent="0.3">
      <c r="A1" s="134" t="s">
        <v>12</v>
      </c>
      <c r="B1" s="134"/>
      <c r="D1" s="78" t="s">
        <v>0</v>
      </c>
      <c r="E1" s="78" t="s">
        <v>1</v>
      </c>
      <c r="G1" s="17"/>
      <c r="H1" s="5"/>
      <c r="I1" s="5"/>
      <c r="J1" s="5"/>
      <c r="K1" s="5"/>
      <c r="L1" s="5"/>
      <c r="T1" s="5"/>
      <c r="U1" s="5"/>
      <c r="V1" s="5"/>
      <c r="W1" s="17"/>
      <c r="Z1" s="5"/>
      <c r="AA1" s="5"/>
      <c r="AB1" s="5"/>
      <c r="AC1" s="5"/>
      <c r="AI1" s="5"/>
      <c r="AJ1" s="5"/>
      <c r="AK1" s="5"/>
      <c r="AL1" s="17"/>
      <c r="AO1" s="5"/>
      <c r="AP1" s="5"/>
      <c r="AQ1" s="5"/>
      <c r="AR1" s="73"/>
      <c r="BF1" s="3" t="s">
        <v>141</v>
      </c>
      <c r="BI1" s="7">
        <f ca="1">NOW()</f>
        <v>42891.792482986108</v>
      </c>
    </row>
    <row r="2" spans="1:61" ht="15.6" x14ac:dyDescent="0.3">
      <c r="A2" s="77"/>
      <c r="B2" s="78"/>
      <c r="D2" s="78"/>
      <c r="E2" s="78" t="s">
        <v>2</v>
      </c>
      <c r="G2" s="17"/>
      <c r="W2" s="17"/>
      <c r="AL2" s="17"/>
      <c r="AR2" s="74"/>
      <c r="BF2" s="3" t="s">
        <v>142</v>
      </c>
      <c r="BI2" s="10">
        <f ca="1">NOW()</f>
        <v>42891.792482986108</v>
      </c>
    </row>
    <row r="3" spans="1:61" ht="15.6" x14ac:dyDescent="0.3">
      <c r="A3" s="135">
        <v>42839</v>
      </c>
      <c r="B3" s="135"/>
      <c r="D3" s="78"/>
      <c r="E3" s="78" t="s">
        <v>3</v>
      </c>
      <c r="F3" s="9" t="s">
        <v>67</v>
      </c>
      <c r="G3" s="17"/>
      <c r="H3" s="9"/>
      <c r="M3" s="8" t="s">
        <v>46</v>
      </c>
      <c r="T3" s="9" t="s">
        <v>67</v>
      </c>
      <c r="W3" s="17"/>
      <c r="AD3" s="8" t="s">
        <v>46</v>
      </c>
      <c r="AI3" s="9" t="s">
        <v>67</v>
      </c>
      <c r="AL3" s="17"/>
      <c r="AS3" s="8" t="s">
        <v>46</v>
      </c>
      <c r="BF3" s="3" t="s">
        <v>141</v>
      </c>
    </row>
    <row r="4" spans="1:61" ht="15.6" x14ac:dyDescent="0.3">
      <c r="A4" s="20"/>
      <c r="D4" s="78"/>
      <c r="G4" s="17"/>
      <c r="W4" s="17"/>
      <c r="AL4" s="17"/>
    </row>
    <row r="5" spans="1:61" ht="15.6" x14ac:dyDescent="0.3">
      <c r="A5" s="20" t="s">
        <v>91</v>
      </c>
      <c r="B5" s="8"/>
      <c r="F5" s="8" t="s">
        <v>94</v>
      </c>
      <c r="G5" s="18"/>
      <c r="I5" s="8"/>
      <c r="M5" s="8" t="s">
        <v>94</v>
      </c>
      <c r="T5" s="8" t="s">
        <v>65</v>
      </c>
      <c r="W5" s="17"/>
      <c r="AD5" s="8" t="s">
        <v>93</v>
      </c>
      <c r="AI5" s="8" t="s">
        <v>66</v>
      </c>
      <c r="AL5" s="17"/>
      <c r="AS5" s="8" t="s">
        <v>95</v>
      </c>
      <c r="AY5" s="8"/>
      <c r="AZ5" s="8"/>
    </row>
    <row r="6" spans="1:61" ht="15.6" x14ac:dyDescent="0.3">
      <c r="A6" s="20" t="s">
        <v>100</v>
      </c>
      <c r="B6" s="8">
        <v>1051</v>
      </c>
      <c r="F6" s="3" t="str">
        <f>E1</f>
        <v xml:space="preserve">a </v>
      </c>
      <c r="G6" s="17"/>
      <c r="M6" s="3" t="str">
        <f>E1</f>
        <v xml:space="preserve">a </v>
      </c>
      <c r="T6" s="3" t="str">
        <f>E2</f>
        <v>b</v>
      </c>
      <c r="W6" s="17"/>
      <c r="AD6" s="3" t="str">
        <f>E2</f>
        <v>b</v>
      </c>
      <c r="AH6" s="17"/>
      <c r="AI6" s="3" t="str">
        <f>E3</f>
        <v>c</v>
      </c>
      <c r="AL6" s="17"/>
      <c r="AS6" s="3" t="str">
        <f>E3</f>
        <v>c</v>
      </c>
      <c r="BF6" s="8" t="s">
        <v>47</v>
      </c>
    </row>
    <row r="7" spans="1:61" x14ac:dyDescent="0.3">
      <c r="F7" s="3" t="s">
        <v>71</v>
      </c>
      <c r="K7" s="5"/>
      <c r="L7" s="19"/>
      <c r="M7" s="12"/>
      <c r="N7" s="12"/>
      <c r="O7" s="12"/>
      <c r="P7" s="12"/>
      <c r="Q7" s="22"/>
      <c r="S7" s="17"/>
      <c r="U7" s="5"/>
      <c r="V7" s="5"/>
      <c r="W7" s="5"/>
      <c r="X7" s="5"/>
      <c r="Y7" s="5"/>
      <c r="Z7" s="5"/>
      <c r="AA7" s="5"/>
      <c r="AB7" s="5"/>
      <c r="AC7" s="19"/>
      <c r="AD7" s="8"/>
      <c r="AF7" s="3" t="s">
        <v>44</v>
      </c>
      <c r="AG7" s="3" t="s">
        <v>50</v>
      </c>
      <c r="AH7" s="17"/>
      <c r="AJ7" s="5"/>
      <c r="AK7" s="5"/>
      <c r="AL7" s="5"/>
      <c r="AM7" s="5"/>
      <c r="AN7" s="5"/>
      <c r="AO7" s="5"/>
      <c r="AP7" s="5"/>
      <c r="AQ7" s="5"/>
      <c r="AZ7" s="3" t="s">
        <v>92</v>
      </c>
      <c r="BB7" s="22" t="s">
        <v>97</v>
      </c>
      <c r="BD7" s="8" t="s">
        <v>98</v>
      </c>
      <c r="BH7" s="33" t="s">
        <v>99</v>
      </c>
      <c r="BI7" s="32"/>
    </row>
    <row r="8" spans="1:61" s="12" customFormat="1" x14ac:dyDescent="0.3">
      <c r="A8" s="23" t="s">
        <v>69</v>
      </c>
      <c r="B8" s="23" t="s">
        <v>70</v>
      </c>
      <c r="C8" s="23" t="s">
        <v>71</v>
      </c>
      <c r="D8" s="23" t="s">
        <v>72</v>
      </c>
      <c r="E8" s="23" t="s">
        <v>73</v>
      </c>
      <c r="F8" s="39" t="s">
        <v>31</v>
      </c>
      <c r="G8" s="39" t="s">
        <v>32</v>
      </c>
      <c r="H8" s="39" t="s">
        <v>33</v>
      </c>
      <c r="I8" s="39" t="s">
        <v>34</v>
      </c>
      <c r="J8" s="39" t="s">
        <v>35</v>
      </c>
      <c r="K8" s="39" t="s">
        <v>71</v>
      </c>
      <c r="L8" s="11"/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71</v>
      </c>
      <c r="S8" s="34"/>
      <c r="T8" s="23" t="s">
        <v>74</v>
      </c>
      <c r="U8" s="23" t="s">
        <v>75</v>
      </c>
      <c r="V8" s="23" t="s">
        <v>87</v>
      </c>
      <c r="W8" s="23" t="s">
        <v>84</v>
      </c>
      <c r="X8" s="23" t="s">
        <v>88</v>
      </c>
      <c r="Y8" s="23" t="s">
        <v>89</v>
      </c>
      <c r="Z8" s="23" t="s">
        <v>90</v>
      </c>
      <c r="AA8" s="23" t="s">
        <v>83</v>
      </c>
      <c r="AB8" s="23" t="s">
        <v>82</v>
      </c>
      <c r="AC8" s="11"/>
      <c r="AD8" s="23" t="s">
        <v>81</v>
      </c>
      <c r="AE8" s="23" t="s">
        <v>50</v>
      </c>
      <c r="AF8" s="23" t="s">
        <v>43</v>
      </c>
      <c r="AG8" s="23" t="s">
        <v>52</v>
      </c>
      <c r="AH8" s="31"/>
      <c r="AI8" s="23" t="s">
        <v>74</v>
      </c>
      <c r="AJ8" s="23" t="s">
        <v>75</v>
      </c>
      <c r="AK8" s="23" t="s">
        <v>87</v>
      </c>
      <c r="AL8" s="23" t="s">
        <v>84</v>
      </c>
      <c r="AM8" s="23" t="s">
        <v>88</v>
      </c>
      <c r="AN8" s="23" t="s">
        <v>89</v>
      </c>
      <c r="AO8" s="23" t="s">
        <v>90</v>
      </c>
      <c r="AP8" s="23" t="s">
        <v>83</v>
      </c>
      <c r="AQ8" s="23" t="s">
        <v>82</v>
      </c>
      <c r="AR8" s="19"/>
      <c r="AS8" s="39" t="s">
        <v>36</v>
      </c>
      <c r="AT8" s="39" t="s">
        <v>37</v>
      </c>
      <c r="AU8" s="39" t="s">
        <v>38</v>
      </c>
      <c r="AV8" s="39" t="s">
        <v>39</v>
      </c>
      <c r="AW8" s="39" t="s">
        <v>40</v>
      </c>
      <c r="AX8" s="39" t="s">
        <v>78</v>
      </c>
      <c r="AY8" s="23" t="s">
        <v>64</v>
      </c>
      <c r="AZ8" s="23" t="s">
        <v>52</v>
      </c>
      <c r="BA8" s="19"/>
      <c r="BB8" s="24" t="s">
        <v>77</v>
      </c>
      <c r="BC8" s="19"/>
      <c r="BD8" s="42" t="s">
        <v>77</v>
      </c>
      <c r="BE8" s="68"/>
      <c r="BF8" s="42" t="s">
        <v>41</v>
      </c>
      <c r="BG8" s="42" t="s">
        <v>42</v>
      </c>
      <c r="BH8" s="42" t="s">
        <v>77</v>
      </c>
      <c r="BI8" s="42" t="s">
        <v>80</v>
      </c>
    </row>
    <row r="9" spans="1:61" s="38" customFormat="1" x14ac:dyDescent="0.3">
      <c r="F9" s="32"/>
      <c r="G9" s="32"/>
      <c r="H9" s="32"/>
      <c r="I9" s="32"/>
      <c r="J9" s="32"/>
      <c r="K9" s="32"/>
      <c r="L9" s="11"/>
      <c r="M9" s="32"/>
      <c r="N9" s="32"/>
      <c r="O9" s="32"/>
      <c r="P9" s="32"/>
      <c r="Q9" s="32"/>
      <c r="R9" s="32"/>
      <c r="S9" s="34"/>
      <c r="AC9" s="11"/>
      <c r="AH9" s="31"/>
      <c r="AR9" s="19"/>
      <c r="AS9" s="32"/>
      <c r="AT9" s="32"/>
      <c r="AU9" s="32"/>
      <c r="AV9" s="32"/>
      <c r="AW9" s="32"/>
      <c r="AX9" s="32"/>
      <c r="BA9" s="19"/>
      <c r="BB9" s="22"/>
      <c r="BC9" s="19"/>
      <c r="BD9" s="33"/>
      <c r="BE9" s="68"/>
      <c r="BF9" s="33"/>
      <c r="BG9" s="33"/>
      <c r="BH9" s="33"/>
      <c r="BI9" s="33"/>
    </row>
    <row r="10" spans="1:61" x14ac:dyDescent="0.3">
      <c r="A10" s="2">
        <v>4</v>
      </c>
      <c r="B10" s="2" t="s">
        <v>113</v>
      </c>
      <c r="C10" s="2" t="s">
        <v>115</v>
      </c>
      <c r="D10" s="2" t="s">
        <v>116</v>
      </c>
      <c r="E10" s="2" t="s">
        <v>114</v>
      </c>
      <c r="F10" s="61">
        <v>8</v>
      </c>
      <c r="G10" s="61">
        <v>7.8</v>
      </c>
      <c r="H10" s="61">
        <v>7.5</v>
      </c>
      <c r="I10" s="61">
        <v>8</v>
      </c>
      <c r="J10" s="61">
        <v>8</v>
      </c>
      <c r="K10" s="15">
        <f t="shared" ref="K10:K15" si="0">SUM((F10*0.3),(G10*0.25),(H10*0.25),(I10*0.15),(J10*0.05))</f>
        <v>7.8250000000000002</v>
      </c>
      <c r="L10" s="69"/>
      <c r="M10" s="61">
        <v>6.7</v>
      </c>
      <c r="N10" s="61">
        <v>7</v>
      </c>
      <c r="O10" s="61">
        <v>7</v>
      </c>
      <c r="P10" s="61">
        <v>7</v>
      </c>
      <c r="Q10" s="61">
        <v>8</v>
      </c>
      <c r="R10" s="15">
        <f t="shared" ref="R10:R15" si="1">SUM((M10*0.1),(N10*0.1),(O10*0.3),(P10*0.3),(Q10*0.2))</f>
        <v>7.17</v>
      </c>
      <c r="S10" s="71"/>
      <c r="T10" s="61">
        <v>4.5</v>
      </c>
      <c r="U10" s="61">
        <v>5.5</v>
      </c>
      <c r="V10" s="61">
        <v>5.8</v>
      </c>
      <c r="W10" s="61">
        <v>5</v>
      </c>
      <c r="X10" s="61">
        <v>4.5</v>
      </c>
      <c r="Y10" s="61">
        <v>5</v>
      </c>
      <c r="Z10" s="61">
        <v>1</v>
      </c>
      <c r="AA10" s="14">
        <f t="shared" ref="AA10:AA15" si="2">SUM(T10:Z10)</f>
        <v>31.3</v>
      </c>
      <c r="AB10" s="15">
        <f t="shared" ref="AB10:AB15" si="3">AA10/7</f>
        <v>4.4714285714285715</v>
      </c>
      <c r="AC10" s="69"/>
      <c r="AD10" s="61">
        <v>7.2</v>
      </c>
      <c r="AE10" s="15">
        <v>7.2</v>
      </c>
      <c r="AF10" s="30"/>
      <c r="AG10" s="15">
        <f t="shared" ref="AG10:AG15" si="4">AE10-AF10</f>
        <v>7.2</v>
      </c>
      <c r="AH10" s="71"/>
      <c r="AI10" s="61">
        <v>6.3</v>
      </c>
      <c r="AJ10" s="61">
        <v>6.5</v>
      </c>
      <c r="AK10" s="61">
        <v>6.5</v>
      </c>
      <c r="AL10" s="61">
        <v>6</v>
      </c>
      <c r="AM10" s="61">
        <v>6</v>
      </c>
      <c r="AN10" s="61">
        <v>5</v>
      </c>
      <c r="AO10" s="61">
        <v>5</v>
      </c>
      <c r="AP10" s="14">
        <f t="shared" ref="AP10:AP15" si="5">SUM(AI10:AO10)</f>
        <v>41.3</v>
      </c>
      <c r="AQ10" s="15">
        <f t="shared" ref="AQ10:AQ15" si="6">AP10/7</f>
        <v>5.8999999999999995</v>
      </c>
      <c r="AS10" s="61">
        <v>6</v>
      </c>
      <c r="AT10" s="61">
        <v>6</v>
      </c>
      <c r="AU10" s="61">
        <v>4.5</v>
      </c>
      <c r="AV10" s="61">
        <v>4.5</v>
      </c>
      <c r="AW10" s="61">
        <v>5</v>
      </c>
      <c r="AX10" s="15">
        <f t="shared" ref="AX10:AX15" si="7">SUM((AS10*0.2),(AT10*0.15),(AU10*0.25),(AV10*0.2),(AW10*0.2))</f>
        <v>5.125</v>
      </c>
      <c r="AY10" s="30"/>
      <c r="AZ10" s="15">
        <f t="shared" ref="AZ10:AZ15" si="8">AX10-AY10</f>
        <v>5.125</v>
      </c>
      <c r="BB10" s="16">
        <f t="shared" ref="BB10:BB15" si="9">SUM((K10*0.25)+(AB10*0.375)+(AQ10*0.375))</f>
        <v>5.8455357142857149</v>
      </c>
      <c r="BC10" s="28"/>
      <c r="BD10" s="16">
        <f t="shared" ref="BD10:BD15" si="10">SUM((R10*0.25),(AG10*0.5),(AZ10*0.25))</f>
        <v>6.6737500000000001</v>
      </c>
      <c r="BF10" s="15">
        <f t="shared" ref="BF10:BF15" si="11">BB10</f>
        <v>5.8455357142857149</v>
      </c>
      <c r="BG10" s="15">
        <f t="shared" ref="BG10:BG15" si="12">BD10</f>
        <v>6.6737500000000001</v>
      </c>
      <c r="BH10" s="35">
        <f t="shared" ref="BH10:BH15" si="13">AVERAGE(BF10:BG10)</f>
        <v>6.2596428571428575</v>
      </c>
      <c r="BI10" s="36">
        <v>1</v>
      </c>
    </row>
    <row r="11" spans="1:61" x14ac:dyDescent="0.3">
      <c r="A11" s="2">
        <v>2</v>
      </c>
      <c r="B11" s="2" t="s">
        <v>28</v>
      </c>
      <c r="C11" s="2" t="s">
        <v>111</v>
      </c>
      <c r="D11" s="2" t="s">
        <v>26</v>
      </c>
      <c r="E11" s="2" t="s">
        <v>110</v>
      </c>
      <c r="F11" s="61">
        <v>6.5</v>
      </c>
      <c r="G11" s="61">
        <v>6</v>
      </c>
      <c r="H11" s="61">
        <v>6</v>
      </c>
      <c r="I11" s="61">
        <v>7</v>
      </c>
      <c r="J11" s="61">
        <v>7</v>
      </c>
      <c r="K11" s="15">
        <f t="shared" si="0"/>
        <v>6.35</v>
      </c>
      <c r="L11" s="69"/>
      <c r="M11" s="61">
        <v>4</v>
      </c>
      <c r="N11" s="61">
        <v>5</v>
      </c>
      <c r="O11" s="61">
        <v>5</v>
      </c>
      <c r="P11" s="61">
        <v>4</v>
      </c>
      <c r="Q11" s="61">
        <v>7</v>
      </c>
      <c r="R11" s="15">
        <f t="shared" si="1"/>
        <v>5</v>
      </c>
      <c r="S11" s="71"/>
      <c r="T11" s="61">
        <v>4</v>
      </c>
      <c r="U11" s="61">
        <v>5</v>
      </c>
      <c r="V11" s="61">
        <v>5.5</v>
      </c>
      <c r="W11" s="61">
        <v>5</v>
      </c>
      <c r="X11" s="61">
        <v>4</v>
      </c>
      <c r="Y11" s="61">
        <v>4</v>
      </c>
      <c r="Z11" s="61">
        <v>4.8</v>
      </c>
      <c r="AA11" s="14">
        <f t="shared" si="2"/>
        <v>32.299999999999997</v>
      </c>
      <c r="AB11" s="15">
        <f t="shared" si="3"/>
        <v>4.6142857142857139</v>
      </c>
      <c r="AC11" s="69"/>
      <c r="AD11" s="61">
        <v>7</v>
      </c>
      <c r="AE11" s="15">
        <v>7</v>
      </c>
      <c r="AF11" s="30"/>
      <c r="AG11" s="15">
        <f t="shared" si="4"/>
        <v>7</v>
      </c>
      <c r="AH11" s="71"/>
      <c r="AI11" s="61">
        <v>4.5</v>
      </c>
      <c r="AJ11" s="61">
        <v>6</v>
      </c>
      <c r="AK11" s="61">
        <v>6.5</v>
      </c>
      <c r="AL11" s="61">
        <v>5.2</v>
      </c>
      <c r="AM11" s="61">
        <v>6</v>
      </c>
      <c r="AN11" s="61">
        <v>6</v>
      </c>
      <c r="AO11" s="61">
        <v>6.5</v>
      </c>
      <c r="AP11" s="14">
        <f t="shared" si="5"/>
        <v>40.700000000000003</v>
      </c>
      <c r="AQ11" s="15">
        <f t="shared" si="6"/>
        <v>5.8142857142857149</v>
      </c>
      <c r="AS11" s="61">
        <v>5</v>
      </c>
      <c r="AT11" s="61">
        <v>5</v>
      </c>
      <c r="AU11" s="61">
        <v>6</v>
      </c>
      <c r="AV11" s="61">
        <v>5</v>
      </c>
      <c r="AW11" s="61">
        <v>4.7</v>
      </c>
      <c r="AX11" s="15">
        <f t="shared" si="7"/>
        <v>5.19</v>
      </c>
      <c r="AY11" s="30"/>
      <c r="AZ11" s="15">
        <f t="shared" si="8"/>
        <v>5.19</v>
      </c>
      <c r="BB11" s="16">
        <f t="shared" si="9"/>
        <v>5.4982142857142851</v>
      </c>
      <c r="BC11" s="28"/>
      <c r="BD11" s="16">
        <f t="shared" si="10"/>
        <v>6.0475000000000003</v>
      </c>
      <c r="BF11" s="15">
        <f t="shared" si="11"/>
        <v>5.4982142857142851</v>
      </c>
      <c r="BG11" s="15">
        <f t="shared" si="12"/>
        <v>6.0475000000000003</v>
      </c>
      <c r="BH11" s="35">
        <f t="shared" si="13"/>
        <v>5.7728571428571431</v>
      </c>
      <c r="BI11" s="36">
        <v>2</v>
      </c>
    </row>
    <row r="12" spans="1:61" x14ac:dyDescent="0.3">
      <c r="A12" s="2">
        <v>1</v>
      </c>
      <c r="B12" s="2" t="s">
        <v>112</v>
      </c>
      <c r="C12" s="2" t="s">
        <v>106</v>
      </c>
      <c r="D12" s="2" t="s">
        <v>107</v>
      </c>
      <c r="E12" s="2" t="s">
        <v>105</v>
      </c>
      <c r="F12" s="61">
        <v>6.2</v>
      </c>
      <c r="G12" s="61">
        <v>6.3</v>
      </c>
      <c r="H12" s="61">
        <v>6.5</v>
      </c>
      <c r="I12" s="61">
        <v>6</v>
      </c>
      <c r="J12" s="61">
        <v>6</v>
      </c>
      <c r="K12" s="15">
        <f t="shared" si="0"/>
        <v>6.2599999999999989</v>
      </c>
      <c r="L12" s="69"/>
      <c r="M12" s="61">
        <v>7</v>
      </c>
      <c r="N12" s="61">
        <v>6.2</v>
      </c>
      <c r="O12" s="61">
        <v>6</v>
      </c>
      <c r="P12" s="61">
        <v>7</v>
      </c>
      <c r="Q12" s="61">
        <v>6</v>
      </c>
      <c r="R12" s="15">
        <f t="shared" si="1"/>
        <v>6.4200000000000008</v>
      </c>
      <c r="S12" s="71"/>
      <c r="T12" s="61">
        <v>4</v>
      </c>
      <c r="U12" s="61">
        <v>5</v>
      </c>
      <c r="V12" s="61">
        <v>4</v>
      </c>
      <c r="W12" s="61">
        <v>7</v>
      </c>
      <c r="X12" s="61">
        <v>5</v>
      </c>
      <c r="Y12" s="61">
        <v>4.5</v>
      </c>
      <c r="Z12" s="61">
        <v>4.5</v>
      </c>
      <c r="AA12" s="14">
        <f t="shared" si="2"/>
        <v>34</v>
      </c>
      <c r="AB12" s="15">
        <f t="shared" si="3"/>
        <v>4.8571428571428568</v>
      </c>
      <c r="AC12" s="69"/>
      <c r="AD12" s="61">
        <v>7.3</v>
      </c>
      <c r="AE12" s="15">
        <v>7.3</v>
      </c>
      <c r="AF12" s="30"/>
      <c r="AG12" s="15">
        <f t="shared" si="4"/>
        <v>7.3</v>
      </c>
      <c r="AH12" s="71"/>
      <c r="AI12" s="61">
        <v>4.7</v>
      </c>
      <c r="AJ12" s="61">
        <v>5</v>
      </c>
      <c r="AK12" s="61">
        <v>4.5</v>
      </c>
      <c r="AL12" s="61">
        <v>4</v>
      </c>
      <c r="AM12" s="61">
        <v>4.8</v>
      </c>
      <c r="AN12" s="61">
        <v>4</v>
      </c>
      <c r="AO12" s="61">
        <v>5.2</v>
      </c>
      <c r="AP12" s="14">
        <f t="shared" si="5"/>
        <v>32.200000000000003</v>
      </c>
      <c r="AQ12" s="15">
        <f t="shared" si="6"/>
        <v>4.6000000000000005</v>
      </c>
      <c r="AS12" s="61">
        <v>5</v>
      </c>
      <c r="AT12" s="61">
        <v>4.5</v>
      </c>
      <c r="AU12" s="61">
        <v>4.5</v>
      </c>
      <c r="AV12" s="61">
        <v>4.7</v>
      </c>
      <c r="AW12" s="61">
        <v>4</v>
      </c>
      <c r="AX12" s="15">
        <f t="shared" si="7"/>
        <v>4.54</v>
      </c>
      <c r="AY12" s="30"/>
      <c r="AZ12" s="15">
        <f t="shared" si="8"/>
        <v>4.54</v>
      </c>
      <c r="BB12" s="16">
        <f t="shared" si="9"/>
        <v>5.1114285714285703</v>
      </c>
      <c r="BC12" s="28"/>
      <c r="BD12" s="16">
        <f t="shared" si="10"/>
        <v>6.39</v>
      </c>
      <c r="BF12" s="15">
        <f t="shared" si="11"/>
        <v>5.1114285714285703</v>
      </c>
      <c r="BG12" s="15">
        <f t="shared" si="12"/>
        <v>6.39</v>
      </c>
      <c r="BH12" s="35">
        <f t="shared" si="13"/>
        <v>5.7507142857142846</v>
      </c>
      <c r="BI12" s="36">
        <v>3</v>
      </c>
    </row>
    <row r="13" spans="1:61" x14ac:dyDescent="0.3">
      <c r="A13" s="2">
        <v>100</v>
      </c>
      <c r="B13" s="2" t="s">
        <v>27</v>
      </c>
      <c r="C13" s="2" t="s">
        <v>111</v>
      </c>
      <c r="D13" s="2" t="s">
        <v>26</v>
      </c>
      <c r="E13" s="2" t="s">
        <v>110</v>
      </c>
      <c r="F13" s="61">
        <v>6.7</v>
      </c>
      <c r="G13" s="61">
        <v>7</v>
      </c>
      <c r="H13" s="61">
        <v>6</v>
      </c>
      <c r="I13" s="61">
        <v>7.2</v>
      </c>
      <c r="J13" s="61">
        <v>7</v>
      </c>
      <c r="K13" s="15">
        <f t="shared" si="0"/>
        <v>6.6899999999999995</v>
      </c>
      <c r="L13" s="6"/>
      <c r="M13" s="61">
        <v>5</v>
      </c>
      <c r="N13" s="61">
        <v>5</v>
      </c>
      <c r="O13" s="61">
        <v>5</v>
      </c>
      <c r="P13" s="61">
        <v>4</v>
      </c>
      <c r="Q13" s="61">
        <v>7</v>
      </c>
      <c r="R13" s="15">
        <f t="shared" si="1"/>
        <v>5.1000000000000005</v>
      </c>
      <c r="S13" s="25"/>
      <c r="T13" s="61">
        <v>4</v>
      </c>
      <c r="U13" s="61">
        <v>4.8</v>
      </c>
      <c r="V13" s="61">
        <v>3.5</v>
      </c>
      <c r="W13" s="61">
        <v>4.5</v>
      </c>
      <c r="X13" s="61">
        <v>4.5</v>
      </c>
      <c r="Y13" s="61">
        <v>3</v>
      </c>
      <c r="Z13" s="61">
        <v>3.5</v>
      </c>
      <c r="AA13" s="14">
        <f t="shared" si="2"/>
        <v>27.8</v>
      </c>
      <c r="AB13" s="15">
        <f t="shared" si="3"/>
        <v>3.9714285714285715</v>
      </c>
      <c r="AC13" s="6"/>
      <c r="AD13" s="61">
        <v>6.8</v>
      </c>
      <c r="AE13" s="15">
        <v>6.8</v>
      </c>
      <c r="AF13" s="30"/>
      <c r="AG13" s="15">
        <f t="shared" si="4"/>
        <v>6.8</v>
      </c>
      <c r="AH13" s="25"/>
      <c r="AI13" s="61">
        <v>4.7</v>
      </c>
      <c r="AJ13" s="61">
        <v>6</v>
      </c>
      <c r="AK13" s="61">
        <v>6.2</v>
      </c>
      <c r="AL13" s="61">
        <v>4.2</v>
      </c>
      <c r="AM13" s="61">
        <v>5.8</v>
      </c>
      <c r="AN13" s="61">
        <v>5.8</v>
      </c>
      <c r="AO13" s="61">
        <v>6.2</v>
      </c>
      <c r="AP13" s="14">
        <f t="shared" si="5"/>
        <v>38.9</v>
      </c>
      <c r="AQ13" s="15">
        <f t="shared" si="6"/>
        <v>5.5571428571428569</v>
      </c>
      <c r="AS13" s="61">
        <v>5.3</v>
      </c>
      <c r="AT13" s="61">
        <v>5</v>
      </c>
      <c r="AU13" s="61">
        <v>5.3</v>
      </c>
      <c r="AV13" s="61">
        <v>4.8</v>
      </c>
      <c r="AW13" s="61">
        <v>5</v>
      </c>
      <c r="AX13" s="15">
        <f t="shared" si="7"/>
        <v>5.0949999999999998</v>
      </c>
      <c r="AY13" s="30"/>
      <c r="AZ13" s="15">
        <f t="shared" si="8"/>
        <v>5.0949999999999998</v>
      </c>
      <c r="BB13" s="16">
        <f t="shared" si="9"/>
        <v>5.2457142857142856</v>
      </c>
      <c r="BC13" s="28"/>
      <c r="BD13" s="16">
        <f t="shared" si="10"/>
        <v>5.9487499999999995</v>
      </c>
      <c r="BF13" s="15">
        <f t="shared" si="11"/>
        <v>5.2457142857142856</v>
      </c>
      <c r="BG13" s="15">
        <f t="shared" si="12"/>
        <v>5.9487499999999995</v>
      </c>
      <c r="BH13" s="35">
        <f t="shared" si="13"/>
        <v>5.597232142857143</v>
      </c>
      <c r="BI13" s="36">
        <v>4</v>
      </c>
    </row>
    <row r="14" spans="1:61" x14ac:dyDescent="0.3">
      <c r="A14" s="2">
        <v>5</v>
      </c>
      <c r="B14" s="2" t="s">
        <v>117</v>
      </c>
      <c r="C14" s="2" t="s">
        <v>111</v>
      </c>
      <c r="D14" s="2" t="s">
        <v>26</v>
      </c>
      <c r="E14" s="2" t="s">
        <v>110</v>
      </c>
      <c r="F14" s="61">
        <v>6.5</v>
      </c>
      <c r="G14" s="61">
        <v>6</v>
      </c>
      <c r="H14" s="61">
        <v>6</v>
      </c>
      <c r="I14" s="61">
        <v>7</v>
      </c>
      <c r="J14" s="61">
        <v>7</v>
      </c>
      <c r="K14" s="15">
        <f t="shared" si="0"/>
        <v>6.35</v>
      </c>
      <c r="L14" s="69"/>
      <c r="M14" s="61">
        <v>5</v>
      </c>
      <c r="N14" s="61">
        <v>5</v>
      </c>
      <c r="O14" s="61">
        <v>5</v>
      </c>
      <c r="P14" s="61">
        <v>4</v>
      </c>
      <c r="Q14" s="61">
        <v>7</v>
      </c>
      <c r="R14" s="15">
        <f t="shared" si="1"/>
        <v>5.1000000000000005</v>
      </c>
      <c r="S14" s="71"/>
      <c r="T14" s="61">
        <v>4</v>
      </c>
      <c r="U14" s="61">
        <v>4.0999999999999996</v>
      </c>
      <c r="V14" s="61">
        <v>4.2</v>
      </c>
      <c r="W14" s="61">
        <v>5</v>
      </c>
      <c r="X14" s="61">
        <v>5</v>
      </c>
      <c r="Y14" s="61">
        <v>4</v>
      </c>
      <c r="Z14" s="61">
        <v>2.5</v>
      </c>
      <c r="AA14" s="14">
        <f t="shared" si="2"/>
        <v>28.8</v>
      </c>
      <c r="AB14" s="15">
        <f t="shared" si="3"/>
        <v>4.1142857142857148</v>
      </c>
      <c r="AC14" s="69"/>
      <c r="AD14" s="61">
        <v>7.3</v>
      </c>
      <c r="AE14" s="15">
        <v>7.3</v>
      </c>
      <c r="AF14" s="30"/>
      <c r="AG14" s="15">
        <f t="shared" si="4"/>
        <v>7.3</v>
      </c>
      <c r="AH14" s="71"/>
      <c r="AI14" s="61">
        <v>4</v>
      </c>
      <c r="AJ14" s="61">
        <v>6.2</v>
      </c>
      <c r="AK14" s="61">
        <v>0</v>
      </c>
      <c r="AL14" s="61">
        <v>5.2</v>
      </c>
      <c r="AM14" s="61">
        <v>6.5</v>
      </c>
      <c r="AN14" s="61">
        <v>2</v>
      </c>
      <c r="AO14" s="61">
        <v>4</v>
      </c>
      <c r="AP14" s="14">
        <f t="shared" si="5"/>
        <v>27.9</v>
      </c>
      <c r="AQ14" s="15">
        <f t="shared" si="6"/>
        <v>3.9857142857142853</v>
      </c>
      <c r="AS14" s="61">
        <v>6</v>
      </c>
      <c r="AT14" s="61">
        <v>6</v>
      </c>
      <c r="AU14" s="61">
        <v>6.3</v>
      </c>
      <c r="AV14" s="61">
        <v>6</v>
      </c>
      <c r="AW14" s="61">
        <v>5.3</v>
      </c>
      <c r="AX14" s="15">
        <f t="shared" si="7"/>
        <v>5.9350000000000005</v>
      </c>
      <c r="AY14" s="30"/>
      <c r="AZ14" s="15">
        <f t="shared" si="8"/>
        <v>5.9350000000000005</v>
      </c>
      <c r="BB14" s="16">
        <f t="shared" si="9"/>
        <v>4.625</v>
      </c>
      <c r="BC14" s="28"/>
      <c r="BD14" s="16">
        <f t="shared" si="10"/>
        <v>6.4087499999999995</v>
      </c>
      <c r="BF14" s="15">
        <f t="shared" si="11"/>
        <v>4.625</v>
      </c>
      <c r="BG14" s="15">
        <f t="shared" si="12"/>
        <v>6.4087499999999995</v>
      </c>
      <c r="BH14" s="35">
        <f t="shared" si="13"/>
        <v>5.5168749999999998</v>
      </c>
      <c r="BI14" s="36">
        <v>5</v>
      </c>
    </row>
    <row r="15" spans="1:61" x14ac:dyDescent="0.3">
      <c r="A15" s="2">
        <v>3</v>
      </c>
      <c r="B15" s="2" t="s">
        <v>29</v>
      </c>
      <c r="C15" s="3" t="s">
        <v>111</v>
      </c>
      <c r="D15" s="2" t="s">
        <v>26</v>
      </c>
      <c r="E15" s="2" t="s">
        <v>110</v>
      </c>
      <c r="F15" s="61">
        <v>6.7</v>
      </c>
      <c r="G15" s="61">
        <v>7</v>
      </c>
      <c r="H15" s="61">
        <v>6</v>
      </c>
      <c r="I15" s="61">
        <v>7.2</v>
      </c>
      <c r="J15" s="61">
        <v>7</v>
      </c>
      <c r="K15" s="15">
        <f t="shared" si="0"/>
        <v>6.6899999999999995</v>
      </c>
      <c r="L15" s="6"/>
      <c r="M15" s="61">
        <v>2</v>
      </c>
      <c r="N15" s="61">
        <v>4</v>
      </c>
      <c r="O15" s="61">
        <v>4</v>
      </c>
      <c r="P15" s="61">
        <v>4</v>
      </c>
      <c r="Q15" s="61">
        <v>7</v>
      </c>
      <c r="R15" s="15">
        <f t="shared" si="1"/>
        <v>4.4000000000000004</v>
      </c>
      <c r="S15" s="25"/>
      <c r="T15" s="61">
        <v>3.5</v>
      </c>
      <c r="U15" s="61">
        <v>4.5</v>
      </c>
      <c r="V15" s="61">
        <v>2</v>
      </c>
      <c r="W15" s="61">
        <v>3</v>
      </c>
      <c r="X15" s="61">
        <v>3.5</v>
      </c>
      <c r="Y15" s="61">
        <v>3</v>
      </c>
      <c r="Z15" s="61">
        <v>3</v>
      </c>
      <c r="AA15" s="14">
        <f t="shared" si="2"/>
        <v>22.5</v>
      </c>
      <c r="AB15" s="15">
        <f t="shared" si="3"/>
        <v>3.2142857142857144</v>
      </c>
      <c r="AC15" s="6"/>
      <c r="AD15" s="61">
        <v>4</v>
      </c>
      <c r="AE15" s="15">
        <v>4</v>
      </c>
      <c r="AF15" s="30"/>
      <c r="AG15" s="15">
        <f t="shared" si="4"/>
        <v>4</v>
      </c>
      <c r="AH15" s="25"/>
      <c r="AI15" s="61">
        <v>4.5</v>
      </c>
      <c r="AJ15" s="61">
        <v>5.3</v>
      </c>
      <c r="AK15" s="61">
        <v>4.7</v>
      </c>
      <c r="AL15" s="61">
        <v>5</v>
      </c>
      <c r="AM15" s="61">
        <v>6</v>
      </c>
      <c r="AN15" s="61">
        <v>4.7</v>
      </c>
      <c r="AO15" s="61">
        <v>5.5</v>
      </c>
      <c r="AP15" s="14">
        <f t="shared" si="5"/>
        <v>35.700000000000003</v>
      </c>
      <c r="AQ15" s="15">
        <f t="shared" si="6"/>
        <v>5.1000000000000005</v>
      </c>
      <c r="AS15" s="61">
        <v>4.5</v>
      </c>
      <c r="AT15" s="61">
        <v>4</v>
      </c>
      <c r="AU15" s="61">
        <v>4</v>
      </c>
      <c r="AV15" s="61">
        <v>4</v>
      </c>
      <c r="AW15" s="61">
        <v>4.2</v>
      </c>
      <c r="AX15" s="15">
        <f t="shared" si="7"/>
        <v>4.1399999999999997</v>
      </c>
      <c r="AY15" s="30"/>
      <c r="AZ15" s="15">
        <f t="shared" si="8"/>
        <v>4.1399999999999997</v>
      </c>
      <c r="BB15" s="16">
        <f t="shared" si="9"/>
        <v>4.7903571428571432</v>
      </c>
      <c r="BC15" s="28"/>
      <c r="BD15" s="16">
        <f t="shared" si="10"/>
        <v>4.1349999999999998</v>
      </c>
      <c r="BF15" s="15">
        <f t="shared" si="11"/>
        <v>4.7903571428571432</v>
      </c>
      <c r="BG15" s="15">
        <f t="shared" si="12"/>
        <v>4.1349999999999998</v>
      </c>
      <c r="BH15" s="35">
        <f t="shared" si="13"/>
        <v>4.4626785714285715</v>
      </c>
      <c r="BI15" s="36">
        <v>6</v>
      </c>
    </row>
    <row r="19" spans="1:6" ht="18" x14ac:dyDescent="0.35">
      <c r="A19" s="47"/>
      <c r="B19" s="45"/>
      <c r="C19" s="45"/>
      <c r="D19" s="45"/>
      <c r="E19" s="46"/>
      <c r="F19" s="45"/>
    </row>
    <row r="20" spans="1:6" ht="18" x14ac:dyDescent="0.35">
      <c r="A20" s="47"/>
      <c r="B20" s="45"/>
      <c r="C20" s="44"/>
      <c r="D20" s="45"/>
      <c r="E20" s="50"/>
      <c r="F20" s="45"/>
    </row>
    <row r="21" spans="1:6" ht="18" x14ac:dyDescent="0.35">
      <c r="A21" s="45"/>
    </row>
    <row r="22" spans="1:6" ht="18" x14ac:dyDescent="0.35">
      <c r="A22" s="45"/>
    </row>
    <row r="23" spans="1:6" ht="18" x14ac:dyDescent="0.35">
      <c r="A23" s="45"/>
    </row>
    <row r="24" spans="1:6" ht="18" x14ac:dyDescent="0.35">
      <c r="A24" s="45"/>
      <c r="B24" s="48"/>
      <c r="C24" s="43"/>
      <c r="D24" s="48"/>
      <c r="E24" s="49"/>
      <c r="F24" s="49"/>
    </row>
  </sheetData>
  <sortState ref="A10:BI15">
    <sortCondition descending="1" ref="BH10:BH15"/>
  </sortState>
  <mergeCells count="2">
    <mergeCell ref="A1:B1"/>
    <mergeCell ref="A3:B3"/>
  </mergeCells>
  <phoneticPr fontId="12" type="noConversion"/>
  <pageMargins left="0.75" right="0.75" top="1" bottom="1" header="0.5" footer="0.5"/>
  <pageSetup paperSize="9" scale="26" orientation="landscape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workbookViewId="0">
      <selection activeCell="C28" sqref="C28"/>
    </sheetView>
  </sheetViews>
  <sheetFormatPr defaultColWidth="8.88671875" defaultRowHeight="14.4" x14ac:dyDescent="0.3"/>
  <cols>
    <col min="1" max="1" width="5.44140625" style="78" customWidth="1"/>
    <col min="2" max="2" width="20.6640625" style="78" customWidth="1"/>
    <col min="3" max="3" width="22.109375" style="78" customWidth="1"/>
    <col min="4" max="4" width="14" style="78" customWidth="1"/>
    <col min="5" max="5" width="14.6640625" style="78" customWidth="1"/>
    <col min="6" max="6" width="3" style="78" customWidth="1"/>
    <col min="7" max="11" width="5.44140625" style="78" customWidth="1"/>
    <col min="12" max="12" width="8.88671875" style="78" customWidth="1"/>
    <col min="13" max="13" width="3.109375" style="78" customWidth="1"/>
    <col min="14" max="14" width="6.44140625" style="78" customWidth="1"/>
    <col min="15" max="15" width="10" style="78" customWidth="1"/>
    <col min="16" max="16" width="9.33203125" style="78" customWidth="1"/>
    <col min="17" max="17" width="10.88671875" style="78" customWidth="1"/>
    <col min="18" max="18" width="2.88671875" style="78" customWidth="1"/>
    <col min="19" max="23" width="5.88671875" style="78" customWidth="1"/>
    <col min="24" max="24" width="8.88671875" style="78" customWidth="1"/>
    <col min="25" max="25" width="10.44140625" style="78" customWidth="1"/>
    <col min="26" max="26" width="5.6640625" style="78" customWidth="1"/>
    <col min="27" max="27" width="2.88671875" style="78" customWidth="1"/>
    <col min="28" max="28" width="13.44140625" style="78" customWidth="1"/>
    <col min="29" max="29" width="12.44140625" style="78" customWidth="1"/>
    <col min="30" max="49" width="8.88671875" style="78"/>
    <col min="50" max="50" width="10.44140625" style="78" customWidth="1"/>
    <col min="51" max="16384" width="8.88671875" style="78"/>
  </cols>
  <sheetData>
    <row r="1" spans="1:50" ht="15.6" x14ac:dyDescent="0.3">
      <c r="A1" s="134" t="s">
        <v>12</v>
      </c>
      <c r="B1" s="134"/>
      <c r="C1" s="3"/>
      <c r="D1" s="78" t="s">
        <v>0</v>
      </c>
      <c r="E1" s="78" t="s">
        <v>1</v>
      </c>
      <c r="M1" s="111"/>
      <c r="N1" s="111"/>
      <c r="O1" s="111"/>
      <c r="P1" s="111"/>
      <c r="Q1" s="111"/>
      <c r="R1" s="111"/>
      <c r="AC1" s="112">
        <f ca="1">NOW()</f>
        <v>42891.792482986108</v>
      </c>
      <c r="AD1" s="113"/>
      <c r="AE1" s="113"/>
      <c r="AF1" s="113"/>
      <c r="AG1" s="111"/>
      <c r="AJ1" s="113"/>
      <c r="AK1" s="113"/>
      <c r="AL1" s="113"/>
      <c r="AM1" s="113"/>
      <c r="AN1" s="113"/>
      <c r="AO1" s="113"/>
      <c r="AP1" s="113"/>
      <c r="AQ1" s="113"/>
      <c r="AR1" s="111"/>
      <c r="AS1" s="111"/>
    </row>
    <row r="2" spans="1:50" ht="15.6" x14ac:dyDescent="0.3">
      <c r="A2" s="77"/>
      <c r="C2" s="3"/>
      <c r="E2" s="78" t="s">
        <v>2</v>
      </c>
      <c r="M2" s="111"/>
      <c r="N2" s="111"/>
      <c r="O2" s="111"/>
      <c r="P2" s="111"/>
      <c r="Q2" s="111"/>
      <c r="R2" s="111"/>
      <c r="AC2" s="114">
        <f ca="1">NOW()</f>
        <v>42891.792482986108</v>
      </c>
      <c r="AG2" s="111"/>
      <c r="AR2" s="111"/>
      <c r="AS2" s="111"/>
    </row>
    <row r="3" spans="1:50" ht="15.6" x14ac:dyDescent="0.3">
      <c r="A3" s="135">
        <v>42839</v>
      </c>
      <c r="B3" s="135"/>
      <c r="C3" s="3"/>
      <c r="E3" s="78" t="s">
        <v>3</v>
      </c>
      <c r="G3" s="115"/>
      <c r="M3" s="111"/>
      <c r="N3" s="111"/>
      <c r="O3" s="111"/>
      <c r="P3" s="111"/>
      <c r="Q3" s="111"/>
      <c r="R3" s="111"/>
      <c r="AG3" s="111"/>
      <c r="AR3" s="111"/>
      <c r="AS3" s="111"/>
      <c r="AX3" s="114"/>
    </row>
    <row r="4" spans="1:50" ht="15.6" x14ac:dyDescent="0.3">
      <c r="A4" s="20"/>
      <c r="B4" s="3"/>
      <c r="C4" s="3"/>
      <c r="E4" s="3"/>
      <c r="M4" s="111"/>
      <c r="O4" s="111"/>
      <c r="P4" s="111"/>
      <c r="Q4" s="111"/>
      <c r="R4" s="111"/>
      <c r="AG4" s="111"/>
      <c r="AR4" s="111"/>
      <c r="AS4" s="111"/>
      <c r="AX4" s="114"/>
    </row>
    <row r="5" spans="1:50" ht="15.6" x14ac:dyDescent="0.3">
      <c r="A5" s="77" t="s">
        <v>11</v>
      </c>
      <c r="B5" s="84"/>
      <c r="G5" s="84" t="s">
        <v>94</v>
      </c>
      <c r="M5" s="116"/>
      <c r="N5" s="84" t="s">
        <v>65</v>
      </c>
      <c r="O5" s="84"/>
      <c r="P5" s="84"/>
      <c r="Q5" s="84"/>
      <c r="R5" s="84"/>
      <c r="S5" s="84" t="s">
        <v>66</v>
      </c>
      <c r="Y5" s="84"/>
      <c r="Z5" s="84"/>
      <c r="AB5" s="84"/>
      <c r="AG5" s="111"/>
      <c r="AR5" s="111"/>
      <c r="AS5" s="111"/>
    </row>
    <row r="6" spans="1:50" ht="15.6" x14ac:dyDescent="0.3">
      <c r="A6" s="77" t="s">
        <v>100</v>
      </c>
      <c r="B6" s="84">
        <v>1055</v>
      </c>
      <c r="G6" s="78" t="str">
        <f>E1</f>
        <v xml:space="preserve">a </v>
      </c>
      <c r="M6" s="111"/>
      <c r="N6" s="78" t="str">
        <f>E2</f>
        <v>b</v>
      </c>
      <c r="S6" s="78" t="str">
        <f>E3</f>
        <v>c</v>
      </c>
      <c r="AA6" s="87"/>
      <c r="AG6" s="111"/>
      <c r="AR6" s="111"/>
      <c r="AS6" s="111"/>
    </row>
    <row r="7" spans="1:50" x14ac:dyDescent="0.3">
      <c r="G7" s="84" t="s">
        <v>71</v>
      </c>
      <c r="L7" s="113"/>
      <c r="M7" s="117"/>
      <c r="N7" s="89" t="s">
        <v>50</v>
      </c>
      <c r="O7" s="79"/>
      <c r="P7" s="90" t="s">
        <v>44</v>
      </c>
      <c r="Q7" s="90" t="s">
        <v>50</v>
      </c>
      <c r="R7" s="79"/>
      <c r="S7" s="118" t="s">
        <v>51</v>
      </c>
      <c r="Z7" s="78" t="s">
        <v>92</v>
      </c>
      <c r="AA7" s="87"/>
      <c r="AB7" s="119" t="s">
        <v>68</v>
      </c>
    </row>
    <row r="8" spans="1:50" s="79" customFormat="1" x14ac:dyDescent="0.3">
      <c r="A8" s="81" t="s">
        <v>69</v>
      </c>
      <c r="B8" s="81" t="s">
        <v>70</v>
      </c>
      <c r="C8" s="81" t="s">
        <v>71</v>
      </c>
      <c r="D8" s="81" t="s">
        <v>72</v>
      </c>
      <c r="E8" s="81" t="s">
        <v>73</v>
      </c>
      <c r="F8" s="120"/>
      <c r="G8" s="93" t="s">
        <v>31</v>
      </c>
      <c r="H8" s="93" t="s">
        <v>32</v>
      </c>
      <c r="I8" s="93" t="s">
        <v>33</v>
      </c>
      <c r="J8" s="93" t="s">
        <v>34</v>
      </c>
      <c r="K8" s="93" t="s">
        <v>35</v>
      </c>
      <c r="L8" s="93" t="s">
        <v>71</v>
      </c>
      <c r="M8" s="121"/>
      <c r="N8" s="75" t="s">
        <v>81</v>
      </c>
      <c r="O8" s="75" t="s">
        <v>50</v>
      </c>
      <c r="P8" s="75" t="s">
        <v>43</v>
      </c>
      <c r="Q8" s="75" t="s">
        <v>52</v>
      </c>
      <c r="R8" s="120"/>
      <c r="S8" s="93" t="s">
        <v>36</v>
      </c>
      <c r="T8" s="93" t="s">
        <v>37</v>
      </c>
      <c r="U8" s="93" t="s">
        <v>38</v>
      </c>
      <c r="V8" s="93" t="s">
        <v>39</v>
      </c>
      <c r="W8" s="93" t="s">
        <v>40</v>
      </c>
      <c r="X8" s="93" t="s">
        <v>78</v>
      </c>
      <c r="Y8" s="81" t="s">
        <v>64</v>
      </c>
      <c r="Z8" s="81" t="s">
        <v>52</v>
      </c>
      <c r="AA8" s="122"/>
      <c r="AB8" s="123" t="s">
        <v>79</v>
      </c>
      <c r="AC8" s="81" t="s">
        <v>80</v>
      </c>
    </row>
    <row r="9" spans="1:50" x14ac:dyDescent="0.3">
      <c r="A9" s="78">
        <v>16</v>
      </c>
      <c r="B9" s="102" t="s">
        <v>124</v>
      </c>
      <c r="C9" s="94"/>
      <c r="D9" s="94"/>
      <c r="E9" s="92"/>
      <c r="F9" s="92"/>
      <c r="G9" s="92"/>
      <c r="H9" s="92"/>
      <c r="I9" s="92"/>
      <c r="J9" s="92"/>
      <c r="K9" s="92"/>
      <c r="L9" s="92"/>
      <c r="M9" s="94"/>
      <c r="N9" s="38"/>
      <c r="O9" s="38"/>
      <c r="P9" s="38"/>
      <c r="Q9" s="38"/>
      <c r="R9" s="125"/>
      <c r="S9" s="92"/>
      <c r="T9" s="92"/>
      <c r="U9" s="92"/>
      <c r="V9" s="92"/>
      <c r="W9" s="92"/>
      <c r="X9" s="92"/>
      <c r="Y9" s="92"/>
      <c r="Z9" s="92"/>
      <c r="AA9" s="87"/>
      <c r="AB9" s="126"/>
      <c r="AC9" s="94"/>
    </row>
    <row r="10" spans="1:50" x14ac:dyDescent="0.3">
      <c r="A10" s="111"/>
      <c r="B10" s="78" t="s">
        <v>125</v>
      </c>
      <c r="C10" s="102" t="s">
        <v>123</v>
      </c>
      <c r="D10" s="102" t="s">
        <v>116</v>
      </c>
      <c r="E10" s="78" t="s">
        <v>122</v>
      </c>
      <c r="F10" s="92"/>
      <c r="G10" s="104">
        <v>6.7</v>
      </c>
      <c r="H10" s="104">
        <v>6.2</v>
      </c>
      <c r="I10" s="104">
        <v>6</v>
      </c>
      <c r="J10" s="104">
        <v>6.7</v>
      </c>
      <c r="K10" s="104">
        <v>7</v>
      </c>
      <c r="L10" s="109">
        <f>SUM((G10*0.3),(H10*0.25),(I10*0.25),(J10*0.15),(K10*0.05))</f>
        <v>6.4149999999999991</v>
      </c>
      <c r="M10" s="92"/>
      <c r="N10" s="61"/>
      <c r="O10" s="15">
        <v>6.7</v>
      </c>
      <c r="P10" s="30"/>
      <c r="Q10" s="15">
        <f>O10-P10</f>
        <v>6.7</v>
      </c>
      <c r="R10" s="125"/>
      <c r="S10" s="127">
        <v>7</v>
      </c>
      <c r="T10" s="127">
        <v>7</v>
      </c>
      <c r="U10" s="127">
        <v>6.3</v>
      </c>
      <c r="V10" s="127">
        <v>6.5</v>
      </c>
      <c r="W10" s="127">
        <v>6.2</v>
      </c>
      <c r="X10" s="109">
        <f>SUM((S10*0.25),(T10*0.25),(U10*0.2),(V10*0.2),(W10*0.1))</f>
        <v>6.68</v>
      </c>
      <c r="Y10" s="127"/>
      <c r="Z10" s="107">
        <f>X10-Y10</f>
        <v>6.68</v>
      </c>
      <c r="AA10" s="128"/>
      <c r="AB10" s="108">
        <f>SUM((L10*0.25)+(Q10*0.5)+(Z10*0.25))</f>
        <v>6.6237499999999994</v>
      </c>
      <c r="AC10" s="78">
        <v>2</v>
      </c>
    </row>
    <row r="11" spans="1:50" x14ac:dyDescent="0.3">
      <c r="A11" s="78">
        <v>14</v>
      </c>
      <c r="B11" s="102" t="s">
        <v>22</v>
      </c>
      <c r="C11" s="94"/>
      <c r="D11" s="94"/>
      <c r="E11" s="92"/>
      <c r="F11" s="92"/>
      <c r="G11" s="92"/>
      <c r="H11" s="92"/>
      <c r="I11" s="92"/>
      <c r="J11" s="92"/>
      <c r="K11" s="92"/>
      <c r="L11" s="92"/>
      <c r="M11" s="94"/>
      <c r="N11" s="38"/>
      <c r="O11" s="38"/>
      <c r="P11" s="38"/>
      <c r="Q11" s="38"/>
      <c r="R11" s="125"/>
      <c r="S11" s="92"/>
      <c r="T11" s="92"/>
      <c r="U11" s="92"/>
      <c r="V11" s="92"/>
      <c r="W11" s="92"/>
      <c r="X11" s="92"/>
      <c r="Y11" s="92"/>
      <c r="Z11" s="92"/>
      <c r="AA11" s="87"/>
      <c r="AB11" s="126"/>
      <c r="AC11" s="94"/>
    </row>
    <row r="12" spans="1:50" x14ac:dyDescent="0.3">
      <c r="A12" s="111"/>
      <c r="B12" s="78" t="s">
        <v>49</v>
      </c>
      <c r="C12" s="102" t="s">
        <v>102</v>
      </c>
      <c r="D12" s="102" t="s">
        <v>21</v>
      </c>
      <c r="E12" s="78" t="s">
        <v>101</v>
      </c>
      <c r="F12" s="92"/>
      <c r="G12" s="104"/>
      <c r="H12" s="104"/>
      <c r="I12" s="104"/>
      <c r="J12" s="104"/>
      <c r="K12" s="104"/>
      <c r="L12" s="109">
        <f>SUM((G12*0.3),(H12*0.25),(I12*0.25),(J12*0.15),(K12*0.05))</f>
        <v>0</v>
      </c>
      <c r="M12" s="92"/>
      <c r="N12" s="61"/>
      <c r="O12" s="15"/>
      <c r="P12" s="30"/>
      <c r="Q12" s="15">
        <f>O12-P12</f>
        <v>0</v>
      </c>
      <c r="R12" s="125"/>
      <c r="S12" s="127"/>
      <c r="T12" s="127"/>
      <c r="U12" s="127"/>
      <c r="V12" s="127"/>
      <c r="W12" s="127"/>
      <c r="X12" s="109">
        <f>SUM((S12*0.25),(T12*0.25),(U12*0.2),(V12*0.2),(W12*0.1))</f>
        <v>0</v>
      </c>
      <c r="Y12" s="127"/>
      <c r="Z12" s="107">
        <f>X12-Y12</f>
        <v>0</v>
      </c>
      <c r="AA12" s="128"/>
      <c r="AB12" s="108">
        <f>SUM((L12*0.25)+(Q12*0.5)+(Z12*0.25))</f>
        <v>0</v>
      </c>
      <c r="AC12" s="101" t="s">
        <v>143</v>
      </c>
    </row>
    <row r="13" spans="1:50" x14ac:dyDescent="0.3">
      <c r="A13" s="78">
        <v>18</v>
      </c>
      <c r="B13" s="102" t="s">
        <v>126</v>
      </c>
      <c r="C13" s="94"/>
      <c r="D13" s="94"/>
      <c r="E13" s="92"/>
      <c r="F13" s="92"/>
      <c r="G13" s="92"/>
      <c r="H13" s="92"/>
      <c r="I13" s="92"/>
      <c r="J13" s="92"/>
      <c r="K13" s="92"/>
      <c r="L13" s="92"/>
      <c r="M13" s="94"/>
      <c r="N13" s="38"/>
      <c r="O13" s="38"/>
      <c r="P13" s="38"/>
      <c r="Q13" s="38"/>
      <c r="R13" s="125"/>
      <c r="S13" s="92"/>
      <c r="T13" s="92"/>
      <c r="U13" s="92"/>
      <c r="V13" s="92"/>
      <c r="W13" s="92"/>
      <c r="X13" s="92"/>
      <c r="Y13" s="92"/>
      <c r="Z13" s="92"/>
      <c r="AA13" s="87"/>
      <c r="AB13" s="126"/>
      <c r="AC13" s="94"/>
    </row>
    <row r="14" spans="1:50" x14ac:dyDescent="0.3">
      <c r="A14" s="111"/>
      <c r="B14" s="78" t="s">
        <v>140</v>
      </c>
      <c r="C14" s="102" t="s">
        <v>123</v>
      </c>
      <c r="D14" s="102" t="s">
        <v>116</v>
      </c>
      <c r="E14" s="78" t="s">
        <v>114</v>
      </c>
      <c r="F14" s="92"/>
      <c r="G14" s="104">
        <v>7</v>
      </c>
      <c r="H14" s="104">
        <v>7</v>
      </c>
      <c r="I14" s="104">
        <v>6.7</v>
      </c>
      <c r="J14" s="104">
        <v>7</v>
      </c>
      <c r="K14" s="104">
        <v>7</v>
      </c>
      <c r="L14" s="109">
        <f>SUM((G14*0.3),(H14*0.25),(I14*0.25),(J14*0.15),(K14*0.05))</f>
        <v>6.9249999999999998</v>
      </c>
      <c r="M14" s="92"/>
      <c r="N14" s="61"/>
      <c r="O14" s="15">
        <v>7.5</v>
      </c>
      <c r="P14" s="30"/>
      <c r="Q14" s="15">
        <f>O14-P14</f>
        <v>7.5</v>
      </c>
      <c r="R14" s="125"/>
      <c r="S14" s="127">
        <v>5</v>
      </c>
      <c r="T14" s="127">
        <v>5</v>
      </c>
      <c r="U14" s="127">
        <v>5</v>
      </c>
      <c r="V14" s="127">
        <v>4.7</v>
      </c>
      <c r="W14" s="127">
        <v>4.7</v>
      </c>
      <c r="X14" s="109">
        <f>SUM((S14*0.25),(T14*0.25),(U14*0.2),(V14*0.2),(W14*0.1))</f>
        <v>4.91</v>
      </c>
      <c r="Y14" s="127"/>
      <c r="Z14" s="107">
        <f>X14-Y14</f>
        <v>4.91</v>
      </c>
      <c r="AA14" s="128"/>
      <c r="AB14" s="108">
        <f>SUM((L14*0.25)+(Q14*0.5)+(Z14*0.25))</f>
        <v>6.7087500000000002</v>
      </c>
      <c r="AC14" s="78">
        <v>1</v>
      </c>
    </row>
    <row r="15" spans="1:50" x14ac:dyDescent="0.3">
      <c r="B15" s="102"/>
      <c r="C15" s="102"/>
      <c r="D15" s="102"/>
      <c r="E15" s="102"/>
      <c r="F15" s="102"/>
    </row>
    <row r="16" spans="1:50" x14ac:dyDescent="0.3">
      <c r="C16" s="102"/>
      <c r="D16" s="102"/>
      <c r="E16" s="102"/>
      <c r="F16" s="102"/>
    </row>
    <row r="18" spans="1:28" x14ac:dyDescent="0.3">
      <c r="D18" s="102"/>
      <c r="E18" s="102"/>
      <c r="F18" s="102"/>
    </row>
    <row r="19" spans="1:28" x14ac:dyDescent="0.3">
      <c r="A19" s="102"/>
      <c r="C19" s="102"/>
      <c r="N19" s="79"/>
      <c r="O19" s="79"/>
      <c r="P19" s="79"/>
      <c r="Q19" s="79"/>
      <c r="R19" s="79"/>
      <c r="AB19" s="79"/>
    </row>
  </sheetData>
  <mergeCells count="2">
    <mergeCell ref="A1:B1"/>
    <mergeCell ref="A3:B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A4" workbookViewId="0">
      <selection activeCell="A16" sqref="A16:XFD17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2.109375" style="3" customWidth="1"/>
    <col min="4" max="4" width="20.44140625" style="3" customWidth="1"/>
    <col min="5" max="5" width="14.6640625" style="3" customWidth="1"/>
    <col min="6" max="6" width="3" style="17" customWidth="1"/>
    <col min="7" max="11" width="5.44140625" style="3" customWidth="1"/>
    <col min="12" max="12" width="8.88671875" style="3" customWidth="1"/>
    <col min="13" max="13" width="3.109375" style="17" customWidth="1"/>
    <col min="14" max="14" width="6.44140625" style="3" customWidth="1"/>
    <col min="15" max="15" width="10" style="3" customWidth="1"/>
    <col min="16" max="16" width="9.33203125" style="3" customWidth="1"/>
    <col min="17" max="17" width="10.88671875" style="3" customWidth="1"/>
    <col min="18" max="18" width="2.88671875" style="17" customWidth="1"/>
    <col min="19" max="23" width="5.88671875" style="3" customWidth="1"/>
    <col min="24" max="24" width="10.44140625" style="3" customWidth="1"/>
    <col min="25" max="25" width="5.6640625" style="3" customWidth="1"/>
    <col min="26" max="26" width="2.88671875" style="17" customWidth="1"/>
    <col min="27" max="27" width="13.44140625" style="3" customWidth="1"/>
    <col min="28" max="28" width="12.44140625" style="3" customWidth="1"/>
    <col min="29" max="30" width="9.109375" style="3"/>
    <col min="31" max="31" width="10.44140625" style="3" bestFit="1" customWidth="1"/>
    <col min="32" max="16384" width="9.109375" style="3"/>
  </cols>
  <sheetData>
    <row r="1" spans="1:31" ht="15.6" x14ac:dyDescent="0.3">
      <c r="A1" s="134" t="s">
        <v>12</v>
      </c>
      <c r="B1" s="134"/>
      <c r="D1" s="78" t="s">
        <v>0</v>
      </c>
      <c r="E1" s="78" t="s">
        <v>1</v>
      </c>
      <c r="N1" s="17"/>
      <c r="O1" s="17"/>
      <c r="P1" s="17"/>
      <c r="Q1" s="17"/>
      <c r="AB1" s="7">
        <f ca="1">NOW()</f>
        <v>42891.792482986108</v>
      </c>
    </row>
    <row r="2" spans="1:31" ht="15.6" x14ac:dyDescent="0.3">
      <c r="A2" s="77"/>
      <c r="B2" s="78"/>
      <c r="D2" s="78"/>
      <c r="E2" s="78" t="s">
        <v>2</v>
      </c>
      <c r="N2" s="17"/>
      <c r="O2" s="17"/>
      <c r="P2" s="17"/>
      <c r="Q2" s="17"/>
      <c r="AB2" s="10">
        <f ca="1">NOW()</f>
        <v>42891.792482986108</v>
      </c>
    </row>
    <row r="3" spans="1:31" ht="15.6" x14ac:dyDescent="0.3">
      <c r="A3" s="135">
        <v>42839</v>
      </c>
      <c r="B3" s="135"/>
      <c r="D3" s="78"/>
      <c r="E3" s="78" t="s">
        <v>3</v>
      </c>
      <c r="G3" s="21"/>
      <c r="N3" s="17"/>
      <c r="O3" s="17"/>
      <c r="P3" s="17"/>
      <c r="Q3" s="17"/>
      <c r="AE3" s="10"/>
    </row>
    <row r="4" spans="1:31" ht="15.6" x14ac:dyDescent="0.3">
      <c r="A4" s="20"/>
      <c r="D4" s="78"/>
      <c r="O4" s="17"/>
      <c r="P4" s="17"/>
      <c r="Q4" s="17"/>
      <c r="AE4" s="10"/>
    </row>
    <row r="5" spans="1:31" ht="15.6" x14ac:dyDescent="0.3">
      <c r="A5" s="77" t="s">
        <v>16</v>
      </c>
      <c r="B5" s="8"/>
      <c r="G5" s="8" t="s">
        <v>94</v>
      </c>
      <c r="M5" s="18"/>
      <c r="N5" s="8" t="s">
        <v>65</v>
      </c>
      <c r="O5" s="8"/>
      <c r="P5" s="8"/>
      <c r="Q5" s="8"/>
      <c r="R5" s="18"/>
      <c r="S5" s="8" t="s">
        <v>66</v>
      </c>
      <c r="X5" s="8"/>
      <c r="Y5" s="8"/>
      <c r="AA5" s="8"/>
    </row>
    <row r="6" spans="1:31" ht="15.6" x14ac:dyDescent="0.3">
      <c r="A6" s="20" t="s">
        <v>100</v>
      </c>
      <c r="B6" s="8">
        <v>1056</v>
      </c>
      <c r="G6" s="3" t="str">
        <f>E1</f>
        <v xml:space="preserve">a </v>
      </c>
      <c r="N6" s="3" t="str">
        <f>E2</f>
        <v>b</v>
      </c>
      <c r="S6" s="3" t="str">
        <f>E3</f>
        <v>c</v>
      </c>
    </row>
    <row r="7" spans="1:31" x14ac:dyDescent="0.3">
      <c r="G7" s="8" t="s">
        <v>71</v>
      </c>
      <c r="L7" s="9" t="s">
        <v>18</v>
      </c>
      <c r="M7" s="19"/>
      <c r="N7" s="40" t="s">
        <v>50</v>
      </c>
      <c r="O7" s="37"/>
      <c r="P7" s="32" t="s">
        <v>44</v>
      </c>
      <c r="Q7" s="32" t="s">
        <v>19</v>
      </c>
      <c r="R7" s="19"/>
      <c r="S7" s="41" t="s">
        <v>51</v>
      </c>
      <c r="Y7" s="8" t="s">
        <v>20</v>
      </c>
      <c r="AA7" s="22" t="s">
        <v>68</v>
      </c>
    </row>
    <row r="8" spans="1:31" s="12" customFormat="1" x14ac:dyDescent="0.3">
      <c r="A8" s="23" t="s">
        <v>69</v>
      </c>
      <c r="B8" s="23" t="s">
        <v>70</v>
      </c>
      <c r="C8" s="23" t="s">
        <v>71</v>
      </c>
      <c r="D8" s="23" t="s">
        <v>72</v>
      </c>
      <c r="E8" s="23" t="s">
        <v>73</v>
      </c>
      <c r="F8" s="60"/>
      <c r="G8" s="39" t="s">
        <v>31</v>
      </c>
      <c r="H8" s="39" t="s">
        <v>32</v>
      </c>
      <c r="I8" s="39" t="s">
        <v>33</v>
      </c>
      <c r="J8" s="39" t="s">
        <v>34</v>
      </c>
      <c r="K8" s="39" t="s">
        <v>35</v>
      </c>
      <c r="L8" s="39" t="s">
        <v>71</v>
      </c>
      <c r="M8" s="68"/>
      <c r="N8" s="23" t="s">
        <v>81</v>
      </c>
      <c r="O8" s="23" t="s">
        <v>50</v>
      </c>
      <c r="P8" s="39" t="s">
        <v>43</v>
      </c>
      <c r="Q8" s="39" t="s">
        <v>50</v>
      </c>
      <c r="R8" s="60"/>
      <c r="S8" s="39" t="s">
        <v>36</v>
      </c>
      <c r="T8" s="39" t="s">
        <v>37</v>
      </c>
      <c r="U8" s="39" t="s">
        <v>38</v>
      </c>
      <c r="V8" s="39" t="s">
        <v>39</v>
      </c>
      <c r="W8" s="39" t="s">
        <v>40</v>
      </c>
      <c r="X8" s="23" t="s">
        <v>64</v>
      </c>
      <c r="Y8" s="23" t="s">
        <v>51</v>
      </c>
      <c r="Z8" s="64"/>
      <c r="AA8" s="24" t="s">
        <v>79</v>
      </c>
      <c r="AB8" s="23" t="s">
        <v>80</v>
      </c>
    </row>
    <row r="9" spans="1:31" s="38" customFormat="1" x14ac:dyDescent="0.3">
      <c r="A9" s="57"/>
      <c r="B9" s="57"/>
      <c r="C9" s="57"/>
      <c r="D9" s="57"/>
      <c r="E9" s="57"/>
      <c r="F9" s="66"/>
      <c r="G9" s="58"/>
      <c r="H9" s="58"/>
      <c r="I9" s="58"/>
      <c r="J9" s="58"/>
      <c r="K9" s="58"/>
      <c r="L9" s="58"/>
      <c r="M9" s="68"/>
      <c r="N9" s="57"/>
      <c r="O9" s="57"/>
      <c r="P9" s="58"/>
      <c r="Q9" s="58"/>
      <c r="R9" s="66"/>
      <c r="S9" s="58"/>
      <c r="T9" s="58"/>
      <c r="U9" s="58"/>
      <c r="V9" s="58"/>
      <c r="W9" s="58"/>
      <c r="X9" s="57"/>
      <c r="Y9" s="57"/>
      <c r="Z9" s="64"/>
      <c r="AA9" s="41"/>
      <c r="AB9" s="57"/>
    </row>
    <row r="10" spans="1:31" x14ac:dyDescent="0.3">
      <c r="A10" s="3">
        <v>22</v>
      </c>
      <c r="B10" s="102" t="s">
        <v>24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5"/>
      <c r="O10" s="25"/>
      <c r="P10" s="25"/>
      <c r="Q10" s="25"/>
      <c r="R10" s="25"/>
      <c r="S10" s="27"/>
      <c r="T10" s="27"/>
      <c r="U10" s="27"/>
      <c r="V10" s="27"/>
      <c r="W10" s="27"/>
      <c r="X10" s="27"/>
      <c r="Y10" s="27"/>
      <c r="Z10" s="27"/>
      <c r="AA10" s="26"/>
      <c r="AB10" s="27"/>
    </row>
    <row r="11" spans="1:31" x14ac:dyDescent="0.3">
      <c r="A11" s="17"/>
      <c r="B11" s="78" t="s">
        <v>127</v>
      </c>
      <c r="C11" s="129" t="s">
        <v>119</v>
      </c>
      <c r="D11" s="131" t="s">
        <v>109</v>
      </c>
      <c r="E11" s="3" t="s">
        <v>101</v>
      </c>
      <c r="G11" s="29">
        <v>5.7</v>
      </c>
      <c r="H11" s="29">
        <v>6.2</v>
      </c>
      <c r="I11" s="29">
        <v>5</v>
      </c>
      <c r="J11" s="29">
        <v>5</v>
      </c>
      <c r="K11" s="29">
        <v>6.5</v>
      </c>
      <c r="L11" s="15">
        <f>SUM((G11*0.1),(H11*0.1),(I11*0.3),(J11*0.3),(K11*0.2))</f>
        <v>5.49</v>
      </c>
      <c r="N11" s="63"/>
      <c r="O11" s="15">
        <v>6.6</v>
      </c>
      <c r="P11" s="30"/>
      <c r="Q11" s="15">
        <f>O11-P11</f>
        <v>6.6</v>
      </c>
      <c r="R11" s="28"/>
      <c r="S11" s="13">
        <v>4</v>
      </c>
      <c r="T11" s="13">
        <v>5</v>
      </c>
      <c r="U11" s="13">
        <v>4</v>
      </c>
      <c r="V11" s="13">
        <v>4.8</v>
      </c>
      <c r="W11" s="13">
        <v>4.7</v>
      </c>
      <c r="X11" s="30"/>
      <c r="Y11" s="28">
        <f>SUM((S11*0.25)+(T11*0.25)+(U11*0.2)+(V11*0.2)+(W11*0.1))-X11</f>
        <v>4.4799999999999995</v>
      </c>
      <c r="Z11" s="28"/>
      <c r="AA11" s="16">
        <f>SUM((L11*0.25)+(Q11*0.5)+(Y11*0.25))</f>
        <v>5.7924999999999995</v>
      </c>
      <c r="AB11" s="3">
        <v>5</v>
      </c>
    </row>
    <row r="12" spans="1:31" s="52" customFormat="1" x14ac:dyDescent="0.3">
      <c r="A12" s="3">
        <v>10</v>
      </c>
      <c r="B12" s="102" t="s">
        <v>104</v>
      </c>
      <c r="C12" s="6"/>
      <c r="D12" s="6"/>
      <c r="E12" s="27"/>
      <c r="F12" s="27"/>
      <c r="G12" s="27"/>
      <c r="H12" s="27"/>
      <c r="I12" s="27"/>
      <c r="J12" s="27"/>
      <c r="K12" s="27"/>
      <c r="L12" s="26"/>
      <c r="M12" s="27"/>
      <c r="N12" s="26"/>
      <c r="O12" s="25"/>
      <c r="P12" s="25"/>
      <c r="Q12" s="25"/>
      <c r="R12" s="25"/>
      <c r="S12" s="27"/>
      <c r="T12" s="27"/>
      <c r="U12" s="27"/>
      <c r="V12" s="27"/>
      <c r="W12" s="27"/>
      <c r="X12" s="27"/>
      <c r="Y12" s="25"/>
      <c r="Z12" s="27"/>
      <c r="AA12" s="26"/>
      <c r="AB12" s="27"/>
      <c r="AD12" s="65"/>
    </row>
    <row r="13" spans="1:31" s="52" customFormat="1" x14ac:dyDescent="0.3">
      <c r="A13" s="17"/>
      <c r="B13" s="78" t="s">
        <v>128</v>
      </c>
      <c r="C13" s="129" t="s">
        <v>119</v>
      </c>
      <c r="D13" s="131" t="s">
        <v>109</v>
      </c>
      <c r="E13" s="3" t="s">
        <v>129</v>
      </c>
      <c r="F13" s="17"/>
      <c r="G13" s="29">
        <v>5.7</v>
      </c>
      <c r="H13" s="29">
        <v>5</v>
      </c>
      <c r="I13" s="29">
        <v>6</v>
      </c>
      <c r="J13" s="29">
        <v>5</v>
      </c>
      <c r="K13" s="29">
        <v>6.5</v>
      </c>
      <c r="L13" s="15">
        <f>SUM((G13*0.1),(H13*0.1),(I13*0.3),(J13*0.3),(K13*0.2))</f>
        <v>5.67</v>
      </c>
      <c r="M13" s="17"/>
      <c r="N13" s="63"/>
      <c r="O13" s="15">
        <v>6.7</v>
      </c>
      <c r="P13" s="30"/>
      <c r="Q13" s="15">
        <f>O13-P13</f>
        <v>6.7</v>
      </c>
      <c r="R13" s="28"/>
      <c r="S13" s="13">
        <v>4.5</v>
      </c>
      <c r="T13" s="13">
        <v>5</v>
      </c>
      <c r="U13" s="13">
        <v>5</v>
      </c>
      <c r="V13" s="13">
        <v>5</v>
      </c>
      <c r="W13" s="13">
        <v>5.2</v>
      </c>
      <c r="X13" s="30"/>
      <c r="Y13" s="28">
        <f>SUM((S13*0.25)+(T13*0.25)+(U13*0.2)+(V13*0.2)+(W13*0.1))-X13</f>
        <v>4.8949999999999996</v>
      </c>
      <c r="Z13" s="28"/>
      <c r="AA13" s="16">
        <f>SUM((L13*0.25)+(Q13*0.5)+(Y13*0.25))</f>
        <v>5.99125</v>
      </c>
      <c r="AB13" s="3">
        <v>4</v>
      </c>
    </row>
    <row r="14" spans="1:31" s="52" customFormat="1" x14ac:dyDescent="0.3">
      <c r="A14" s="3">
        <v>7</v>
      </c>
      <c r="B14" s="102" t="s">
        <v>23</v>
      </c>
      <c r="C14" s="6"/>
      <c r="D14" s="6"/>
      <c r="E14" s="27"/>
      <c r="F14" s="27"/>
      <c r="G14" s="27"/>
      <c r="H14" s="27"/>
      <c r="I14" s="27"/>
      <c r="J14" s="27"/>
      <c r="K14" s="27"/>
      <c r="L14" s="26"/>
      <c r="M14" s="27"/>
      <c r="N14" s="26"/>
      <c r="O14" s="25"/>
      <c r="P14" s="25"/>
      <c r="Q14" s="25"/>
      <c r="R14" s="25"/>
      <c r="S14" s="27"/>
      <c r="T14" s="27"/>
      <c r="U14" s="27"/>
      <c r="V14" s="27"/>
      <c r="W14" s="27"/>
      <c r="X14" s="27"/>
      <c r="Y14" s="25"/>
      <c r="Z14" s="27"/>
      <c r="AA14" s="26"/>
      <c r="AB14" s="27"/>
    </row>
    <row r="15" spans="1:31" s="52" customFormat="1" x14ac:dyDescent="0.3">
      <c r="A15" s="17"/>
      <c r="B15" s="78" t="s">
        <v>130</v>
      </c>
      <c r="C15" s="129" t="s">
        <v>119</v>
      </c>
      <c r="D15" s="131" t="s">
        <v>109</v>
      </c>
      <c r="E15" s="3" t="s">
        <v>101</v>
      </c>
      <c r="F15" s="17"/>
      <c r="G15" s="29">
        <v>6</v>
      </c>
      <c r="H15" s="29">
        <v>5</v>
      </c>
      <c r="I15" s="29">
        <v>5</v>
      </c>
      <c r="J15" s="29">
        <v>6</v>
      </c>
      <c r="K15" s="29">
        <v>6.5</v>
      </c>
      <c r="L15" s="15">
        <f>SUM((G15*0.1),(H15*0.1),(I15*0.3),(J15*0.3),(K15*0.2))</f>
        <v>5.7</v>
      </c>
      <c r="M15" s="17"/>
      <c r="N15" s="63"/>
      <c r="O15" s="15">
        <v>6.9</v>
      </c>
      <c r="P15" s="30"/>
      <c r="Q15" s="15">
        <f>O15-P15</f>
        <v>6.9</v>
      </c>
      <c r="R15" s="28"/>
      <c r="S15" s="13">
        <v>4</v>
      </c>
      <c r="T15" s="13">
        <v>4.7</v>
      </c>
      <c r="U15" s="13">
        <v>5</v>
      </c>
      <c r="V15" s="13">
        <v>4.7</v>
      </c>
      <c r="W15" s="13">
        <v>4.5</v>
      </c>
      <c r="X15" s="30"/>
      <c r="Y15" s="28">
        <f>SUM((S15*0.25)+(T15*0.25)+(U15*0.2)+(V15*0.2)+(W15*0.1))-X15</f>
        <v>4.5650000000000004</v>
      </c>
      <c r="Z15" s="28"/>
      <c r="AA15" s="16">
        <f>SUM((L15*0.25)+(Q15*0.5)+(Y15*0.25))</f>
        <v>6.0162500000000003</v>
      </c>
      <c r="AB15" s="3">
        <v>3</v>
      </c>
    </row>
    <row r="16" spans="1:31" x14ac:dyDescent="0.3">
      <c r="A16" s="3">
        <v>21</v>
      </c>
      <c r="B16" s="102" t="s">
        <v>131</v>
      </c>
      <c r="C16" s="6"/>
      <c r="D16" s="6"/>
      <c r="E16" s="27"/>
      <c r="F16" s="27"/>
      <c r="G16" s="27"/>
      <c r="H16" s="27"/>
      <c r="I16" s="27"/>
      <c r="J16" s="27"/>
      <c r="K16" s="27"/>
      <c r="L16" s="26"/>
      <c r="M16" s="27"/>
      <c r="N16" s="26"/>
      <c r="O16" s="25"/>
      <c r="P16" s="25"/>
      <c r="Q16" s="25"/>
      <c r="R16" s="25"/>
      <c r="S16" s="27"/>
      <c r="T16" s="27"/>
      <c r="U16" s="27"/>
      <c r="V16" s="27"/>
      <c r="W16" s="27"/>
      <c r="X16" s="27"/>
      <c r="Y16" s="25"/>
      <c r="Z16" s="27"/>
      <c r="AA16" s="26"/>
      <c r="AB16" s="27"/>
    </row>
    <row r="17" spans="1:28" x14ac:dyDescent="0.3">
      <c r="A17" s="17"/>
      <c r="B17" s="78" t="s">
        <v>48</v>
      </c>
      <c r="C17" s="129" t="s">
        <v>120</v>
      </c>
      <c r="D17" s="129" t="s">
        <v>121</v>
      </c>
      <c r="E17" s="3" t="s">
        <v>132</v>
      </c>
      <c r="G17" s="29">
        <v>6</v>
      </c>
      <c r="H17" s="29">
        <v>6</v>
      </c>
      <c r="I17" s="29">
        <v>6</v>
      </c>
      <c r="J17" s="29">
        <v>6</v>
      </c>
      <c r="K17" s="29">
        <v>5</v>
      </c>
      <c r="L17" s="15">
        <f>SUM((G17*0.1),(H17*0.1),(I17*0.3),(J17*0.3),(K17*0.2))</f>
        <v>5.8</v>
      </c>
      <c r="N17" s="63"/>
      <c r="O17" s="15">
        <v>7.7</v>
      </c>
      <c r="P17" s="30"/>
      <c r="Q17" s="15">
        <f>O17-P17</f>
        <v>7.7</v>
      </c>
      <c r="R17" s="28"/>
      <c r="S17" s="13">
        <v>4</v>
      </c>
      <c r="T17" s="13">
        <v>5</v>
      </c>
      <c r="U17" s="13">
        <v>4</v>
      </c>
      <c r="V17" s="13">
        <v>4</v>
      </c>
      <c r="W17" s="13">
        <v>4</v>
      </c>
      <c r="X17" s="30"/>
      <c r="Y17" s="28">
        <f>SUM((S17*0.25)+(T17*0.25)+(U17*0.2)+(V17*0.2)+(W17*0.1))-X17</f>
        <v>4.25</v>
      </c>
      <c r="Z17" s="28"/>
      <c r="AA17" s="16">
        <f>SUM((L17*0.25)+(Q17*0.5)+(Y17*0.25))</f>
        <v>6.3624999999999998</v>
      </c>
      <c r="AB17" s="3">
        <v>2</v>
      </c>
    </row>
    <row r="18" spans="1:28" x14ac:dyDescent="0.3">
      <c r="A18" s="3">
        <v>9</v>
      </c>
      <c r="B18" s="102" t="s">
        <v>25</v>
      </c>
      <c r="C18" s="6"/>
      <c r="D18" s="6"/>
      <c r="E18" s="27"/>
      <c r="F18" s="27"/>
      <c r="G18" s="27"/>
      <c r="H18" s="27"/>
      <c r="I18" s="27"/>
      <c r="J18" s="27"/>
      <c r="K18" s="27"/>
      <c r="L18" s="26"/>
      <c r="M18" s="27"/>
      <c r="N18" s="26"/>
      <c r="O18" s="25"/>
      <c r="P18" s="25"/>
      <c r="Q18" s="25"/>
      <c r="R18" s="25"/>
      <c r="S18" s="27"/>
      <c r="T18" s="27"/>
      <c r="U18" s="27"/>
      <c r="V18" s="27"/>
      <c r="W18" s="27"/>
      <c r="X18" s="27"/>
      <c r="Y18" s="25"/>
      <c r="Z18" s="27"/>
      <c r="AA18" s="26"/>
      <c r="AB18" s="27"/>
    </row>
    <row r="19" spans="1:28" x14ac:dyDescent="0.3">
      <c r="A19" s="17"/>
      <c r="B19" s="78" t="s">
        <v>30</v>
      </c>
      <c r="C19" s="129" t="s">
        <v>111</v>
      </c>
      <c r="D19" s="129" t="s">
        <v>26</v>
      </c>
      <c r="E19" s="3" t="s">
        <v>110</v>
      </c>
      <c r="G19" s="29"/>
      <c r="H19" s="29"/>
      <c r="I19" s="29"/>
      <c r="J19" s="29"/>
      <c r="K19" s="29"/>
      <c r="L19" s="15">
        <f>SUM((G19*0.1),(H19*0.1),(I19*0.3),(J19*0.3),(K19*0.2))</f>
        <v>0</v>
      </c>
      <c r="N19" s="63"/>
      <c r="O19" s="15"/>
      <c r="P19" s="30"/>
      <c r="Q19" s="15">
        <f>O19-P19</f>
        <v>0</v>
      </c>
      <c r="R19" s="28"/>
      <c r="S19" s="13"/>
      <c r="T19" s="13"/>
      <c r="U19" s="13"/>
      <c r="V19" s="13"/>
      <c r="W19" s="13"/>
      <c r="X19" s="30"/>
      <c r="Y19" s="28">
        <f>SUM((S19*0.25)+(T19*0.25)+(U19*0.2)+(V19*0.2)+(W19*0.1))-X19</f>
        <v>0</v>
      </c>
      <c r="Z19" s="28"/>
      <c r="AA19" s="16">
        <f>SUM((L19*0.25)+(Q19*0.5)+(Y19*0.25))</f>
        <v>0</v>
      </c>
      <c r="AB19" s="130" t="s">
        <v>143</v>
      </c>
    </row>
    <row r="20" spans="1:28" s="52" customFormat="1" x14ac:dyDescent="0.3">
      <c r="A20" s="3">
        <v>5</v>
      </c>
      <c r="B20" s="102" t="s">
        <v>117</v>
      </c>
      <c r="C20" s="6"/>
      <c r="D20" s="6"/>
      <c r="E20" s="27"/>
      <c r="F20" s="27"/>
      <c r="G20" s="27"/>
      <c r="H20" s="27"/>
      <c r="I20" s="27"/>
      <c r="J20" s="27"/>
      <c r="K20" s="27"/>
      <c r="L20" s="26"/>
      <c r="M20" s="27"/>
      <c r="N20" s="26"/>
      <c r="O20" s="25"/>
      <c r="P20" s="25"/>
      <c r="Q20" s="25"/>
      <c r="R20" s="25"/>
      <c r="S20" s="27"/>
      <c r="T20" s="27"/>
      <c r="U20" s="27"/>
      <c r="V20" s="27"/>
      <c r="W20" s="27"/>
      <c r="X20" s="27"/>
      <c r="Y20" s="25"/>
      <c r="Z20" s="27"/>
      <c r="AA20" s="26"/>
      <c r="AB20" s="27"/>
    </row>
    <row r="21" spans="1:28" s="52" customFormat="1" x14ac:dyDescent="0.3">
      <c r="A21" s="17"/>
      <c r="B21" s="78" t="s">
        <v>133</v>
      </c>
      <c r="C21" s="129" t="s">
        <v>120</v>
      </c>
      <c r="D21" s="129" t="s">
        <v>121</v>
      </c>
      <c r="E21" s="3" t="s">
        <v>110</v>
      </c>
      <c r="F21" s="17"/>
      <c r="G21" s="29">
        <v>6</v>
      </c>
      <c r="H21" s="29">
        <v>6</v>
      </c>
      <c r="I21" s="29">
        <v>6</v>
      </c>
      <c r="J21" s="29">
        <v>6</v>
      </c>
      <c r="K21" s="29">
        <v>6.5</v>
      </c>
      <c r="L21" s="15">
        <f>SUM((G21*0.1),(H21*0.1),(I21*0.3),(J21*0.3),(K21*0.2))</f>
        <v>6.1</v>
      </c>
      <c r="M21" s="17"/>
      <c r="N21" s="63"/>
      <c r="O21" s="15">
        <v>7.7</v>
      </c>
      <c r="P21" s="30"/>
      <c r="Q21" s="15">
        <f>O21-P21</f>
        <v>7.7</v>
      </c>
      <c r="R21" s="28"/>
      <c r="S21" s="13">
        <v>5</v>
      </c>
      <c r="T21" s="13">
        <v>6.2</v>
      </c>
      <c r="U21" s="13">
        <v>6</v>
      </c>
      <c r="V21" s="13">
        <v>4</v>
      </c>
      <c r="W21" s="13">
        <v>5</v>
      </c>
      <c r="X21" s="30"/>
      <c r="Y21" s="28">
        <f>SUM((S21*0.25)+(T21*0.25)+(U21*0.2)+(V21*0.2)+(W21*0.1))-X21</f>
        <v>5.3</v>
      </c>
      <c r="Z21" s="28"/>
      <c r="AA21" s="16">
        <f>SUM((L21*0.25)+(Q21*0.5)+(Y21*0.25))</f>
        <v>6.7</v>
      </c>
      <c r="AB21" s="3">
        <v>1</v>
      </c>
    </row>
    <row r="22" spans="1:28" s="52" customFormat="1" ht="18" x14ac:dyDescent="0.35">
      <c r="A22" s="51"/>
      <c r="F22" s="65"/>
      <c r="G22" s="53"/>
      <c r="H22" s="53"/>
      <c r="M22" s="65"/>
      <c r="R22" s="65"/>
      <c r="Z22" s="65"/>
    </row>
    <row r="23" spans="1:28" s="52" customFormat="1" ht="18" x14ac:dyDescent="0.35">
      <c r="A23" s="51"/>
      <c r="F23" s="65"/>
      <c r="G23" s="53"/>
      <c r="H23" s="53"/>
      <c r="M23" s="65"/>
      <c r="R23" s="65"/>
      <c r="Z23" s="65"/>
    </row>
    <row r="24" spans="1:28" s="52" customFormat="1" ht="18" x14ac:dyDescent="0.35">
      <c r="A24" s="51"/>
      <c r="B24" s="53"/>
      <c r="C24" s="53"/>
      <c r="D24" s="53"/>
      <c r="E24" s="53"/>
      <c r="F24" s="56"/>
      <c r="G24" s="53"/>
      <c r="H24" s="53"/>
      <c r="M24" s="65"/>
      <c r="R24" s="65"/>
      <c r="Z24" s="65"/>
    </row>
    <row r="25" spans="1:28" s="52" customFormat="1" ht="13.5" customHeight="1" x14ac:dyDescent="0.35">
      <c r="A25" s="48"/>
      <c r="B25" s="53"/>
      <c r="C25" s="53"/>
      <c r="D25" s="56"/>
      <c r="E25" s="53"/>
      <c r="F25" s="56"/>
      <c r="G25" s="53"/>
      <c r="H25" s="53"/>
      <c r="M25" s="65"/>
      <c r="R25" s="65"/>
      <c r="Z25" s="65"/>
    </row>
    <row r="26" spans="1:28" s="52" customFormat="1" ht="18" x14ac:dyDescent="0.35">
      <c r="A26" s="51"/>
      <c r="B26" s="53"/>
      <c r="C26" s="53"/>
      <c r="D26" s="59"/>
      <c r="E26" s="55"/>
      <c r="F26" s="56"/>
      <c r="G26" s="53"/>
      <c r="H26" s="53"/>
      <c r="M26" s="65"/>
      <c r="R26" s="65"/>
      <c r="Z26" s="65"/>
    </row>
    <row r="27" spans="1:28" s="52" customFormat="1" ht="18" x14ac:dyDescent="0.35">
      <c r="A27" s="48"/>
      <c r="B27" s="53"/>
      <c r="C27" s="55"/>
      <c r="D27" s="56"/>
      <c r="E27" s="53"/>
      <c r="F27" s="56"/>
      <c r="G27" s="53"/>
      <c r="H27" s="53"/>
      <c r="M27" s="65"/>
      <c r="R27" s="65"/>
      <c r="Z27" s="65"/>
    </row>
    <row r="28" spans="1:28" s="52" customFormat="1" ht="18" x14ac:dyDescent="0.35">
      <c r="A28" s="51"/>
      <c r="F28" s="65"/>
      <c r="G28" s="53"/>
      <c r="H28" s="53"/>
      <c r="M28" s="65"/>
      <c r="R28" s="65"/>
      <c r="Z28" s="65"/>
    </row>
    <row r="29" spans="1:28" s="52" customFormat="1" ht="18" x14ac:dyDescent="0.35">
      <c r="A29" s="48"/>
      <c r="F29" s="65"/>
      <c r="G29" s="53"/>
      <c r="H29" s="53"/>
      <c r="M29" s="65"/>
      <c r="R29" s="65"/>
      <c r="Z29" s="65"/>
    </row>
    <row r="30" spans="1:28" ht="15.6" x14ac:dyDescent="0.3">
      <c r="B30" s="4"/>
      <c r="C30" s="4"/>
      <c r="D30" s="4"/>
      <c r="E30" s="4"/>
      <c r="F30" s="67"/>
      <c r="G30" s="4"/>
      <c r="H30" s="4"/>
    </row>
  </sheetData>
  <mergeCells count="2">
    <mergeCell ref="A1:B1"/>
    <mergeCell ref="A3:B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19"/>
  <sheetViews>
    <sheetView tabSelected="1" zoomScale="90" zoomScaleNormal="90" zoomScalePageLayoutView="80" workbookViewId="0">
      <pane xSplit="2" topLeftCell="C1" activePane="topRight" state="frozen"/>
      <selection pane="topRight" activeCell="D21" sqref="D21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1.44140625" customWidth="1"/>
    <col min="4" max="4" width="22.88671875" customWidth="1"/>
    <col min="5" max="5" width="14.88671875" customWidth="1"/>
    <col min="6" max="6" width="3.88671875" customWidth="1"/>
    <col min="7" max="12" width="7.44140625" customWidth="1"/>
    <col min="13" max="13" width="3.44140625" customWidth="1"/>
    <col min="14" max="21" width="5.6640625" customWidth="1"/>
    <col min="22" max="22" width="9.6640625" customWidth="1"/>
    <col min="23" max="23" width="6.44140625" customWidth="1"/>
    <col min="24" max="24" width="3.109375" customWidth="1"/>
    <col min="25" max="32" width="5.6640625" customWidth="1"/>
    <col min="33" max="33" width="10.88671875" customWidth="1"/>
    <col min="34" max="34" width="6.44140625" customWidth="1"/>
    <col min="35" max="35" width="3.109375" style="1" customWidth="1"/>
    <col min="36" max="36" width="13.88671875" style="1" customWidth="1"/>
    <col min="37" max="39" width="15.88671875" customWidth="1"/>
    <col min="40" max="55" width="8.88671875" customWidth="1"/>
  </cols>
  <sheetData>
    <row r="1" spans="1:58" s="3" customFormat="1" ht="15.6" x14ac:dyDescent="0.3">
      <c r="A1" s="134" t="s">
        <v>12</v>
      </c>
      <c r="B1" s="134"/>
      <c r="C1" s="82">
        <v>42837.224733796298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spans="1:58" s="3" customFormat="1" ht="15.6" x14ac:dyDescent="0.3">
      <c r="A2" s="77"/>
      <c r="B2" s="78"/>
      <c r="C2" s="83">
        <v>42837.224733796298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84"/>
      <c r="V2" s="78"/>
      <c r="W2" s="78"/>
      <c r="X2" s="84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</row>
    <row r="3" spans="1:58" s="3" customFormat="1" ht="15.6" x14ac:dyDescent="0.3">
      <c r="A3" s="135">
        <v>42839</v>
      </c>
      <c r="B3" s="135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84"/>
      <c r="O3" s="78"/>
      <c r="P3" s="78"/>
      <c r="Q3" s="84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83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</row>
    <row r="4" spans="1:58" s="3" customFormat="1" ht="15.6" x14ac:dyDescent="0.3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83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1:58" s="3" customFormat="1" ht="15.6" x14ac:dyDescent="0.3">
      <c r="A5" s="134" t="s">
        <v>17</v>
      </c>
      <c r="B5" s="134"/>
      <c r="C5" s="78"/>
      <c r="D5" s="78"/>
      <c r="E5" s="78"/>
      <c r="F5" s="78"/>
      <c r="G5" s="136" t="s">
        <v>62</v>
      </c>
      <c r="H5" s="136"/>
      <c r="I5" s="84"/>
      <c r="J5" s="84"/>
      <c r="K5" s="84"/>
      <c r="L5" s="84"/>
      <c r="M5" s="84"/>
      <c r="N5" s="136" t="s">
        <v>63</v>
      </c>
      <c r="O5" s="136"/>
      <c r="P5" s="78"/>
      <c r="Q5" s="78"/>
      <c r="R5" s="84"/>
      <c r="S5" s="78"/>
      <c r="T5" s="84"/>
      <c r="U5" s="78"/>
      <c r="V5" s="78"/>
      <c r="W5" s="78"/>
      <c r="X5" s="78"/>
      <c r="Y5" s="136" t="s">
        <v>66</v>
      </c>
      <c r="Z5" s="136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136" t="s">
        <v>62</v>
      </c>
      <c r="AM5" s="136"/>
      <c r="AN5" s="84"/>
      <c r="AO5" s="84"/>
      <c r="AP5" s="84"/>
      <c r="AQ5" s="84"/>
      <c r="AR5" s="84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1:58" s="3" customFormat="1" ht="15.6" x14ac:dyDescent="0.3">
      <c r="A6" s="77" t="s">
        <v>100</v>
      </c>
      <c r="B6" s="84">
        <v>1058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58" s="3" customFormat="1" ht="14.4" x14ac:dyDescent="0.3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 t="s">
        <v>53</v>
      </c>
      <c r="X7" s="85"/>
      <c r="Y7" s="78"/>
      <c r="Z7" s="78"/>
      <c r="AA7" s="78"/>
      <c r="AB7" s="78"/>
      <c r="AC7" s="78"/>
      <c r="AD7" s="78"/>
      <c r="AE7" s="78"/>
      <c r="AF7" s="78"/>
      <c r="AG7" s="78"/>
      <c r="AH7" s="79" t="s">
        <v>53</v>
      </c>
      <c r="AI7" s="86"/>
      <c r="AJ7" s="79" t="s">
        <v>97</v>
      </c>
      <c r="AK7" s="86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87"/>
      <c r="BE7" s="79" t="s">
        <v>68</v>
      </c>
      <c r="BF7" s="78"/>
    </row>
    <row r="8" spans="1:58" s="3" customFormat="1" ht="14.4" x14ac:dyDescent="0.3">
      <c r="A8" s="79" t="s">
        <v>69</v>
      </c>
      <c r="B8" s="79" t="s">
        <v>70</v>
      </c>
      <c r="C8" s="79" t="s">
        <v>71</v>
      </c>
      <c r="D8" s="79" t="s">
        <v>72</v>
      </c>
      <c r="E8" s="79" t="s">
        <v>73</v>
      </c>
      <c r="F8" s="88"/>
      <c r="G8" s="79" t="s">
        <v>71</v>
      </c>
      <c r="H8" s="79"/>
      <c r="I8" s="79"/>
      <c r="J8" s="79"/>
      <c r="K8" s="79"/>
      <c r="L8" s="79"/>
      <c r="M8" s="88"/>
      <c r="N8" s="79" t="s">
        <v>74</v>
      </c>
      <c r="O8" s="79" t="s">
        <v>75</v>
      </c>
      <c r="P8" s="79" t="s">
        <v>54</v>
      </c>
      <c r="Q8" s="79" t="s">
        <v>55</v>
      </c>
      <c r="R8" s="79" t="s">
        <v>56</v>
      </c>
      <c r="S8" s="79" t="s">
        <v>57</v>
      </c>
      <c r="T8" s="79" t="s">
        <v>76</v>
      </c>
      <c r="U8" s="79" t="s">
        <v>58</v>
      </c>
      <c r="V8" s="79" t="s">
        <v>96</v>
      </c>
      <c r="W8" s="79" t="s">
        <v>59</v>
      </c>
      <c r="X8" s="85"/>
      <c r="Y8" s="79" t="s">
        <v>74</v>
      </c>
      <c r="Z8" s="79" t="s">
        <v>75</v>
      </c>
      <c r="AA8" s="79" t="s">
        <v>54</v>
      </c>
      <c r="AB8" s="79" t="s">
        <v>55</v>
      </c>
      <c r="AC8" s="79" t="s">
        <v>56</v>
      </c>
      <c r="AD8" s="79" t="s">
        <v>57</v>
      </c>
      <c r="AE8" s="79" t="s">
        <v>76</v>
      </c>
      <c r="AF8" s="79" t="s">
        <v>58</v>
      </c>
      <c r="AG8" s="79" t="s">
        <v>96</v>
      </c>
      <c r="AH8" s="79" t="s">
        <v>59</v>
      </c>
      <c r="AI8" s="86"/>
      <c r="AJ8" s="79" t="s">
        <v>77</v>
      </c>
      <c r="AK8" s="86"/>
      <c r="AL8" s="79" t="s">
        <v>71</v>
      </c>
      <c r="AM8" s="79"/>
      <c r="AN8" s="79"/>
      <c r="AO8" s="79"/>
      <c r="AP8" s="79"/>
      <c r="AQ8" s="79"/>
      <c r="AR8" s="88"/>
      <c r="AS8" s="89" t="s">
        <v>50</v>
      </c>
      <c r="AT8" s="79"/>
      <c r="AU8" s="90" t="s">
        <v>44</v>
      </c>
      <c r="AV8" s="91" t="s">
        <v>50</v>
      </c>
      <c r="AW8" s="88"/>
      <c r="AX8" s="137" t="s">
        <v>51</v>
      </c>
      <c r="AY8" s="137"/>
      <c r="AZ8" s="78"/>
      <c r="BA8" s="78"/>
      <c r="BB8" s="78"/>
      <c r="BC8" s="78"/>
      <c r="BD8" s="86"/>
      <c r="BE8" s="79" t="s">
        <v>79</v>
      </c>
      <c r="BF8" s="79" t="s">
        <v>80</v>
      </c>
    </row>
    <row r="9" spans="1:58" s="3" customFormat="1" ht="14.4" x14ac:dyDescent="0.3">
      <c r="A9" s="78"/>
      <c r="B9" s="78"/>
      <c r="C9" s="78"/>
      <c r="D9" s="78"/>
      <c r="E9" s="78"/>
      <c r="F9" s="92"/>
      <c r="G9" s="93" t="s">
        <v>31</v>
      </c>
      <c r="H9" s="93" t="s">
        <v>32</v>
      </c>
      <c r="I9" s="93" t="s">
        <v>33</v>
      </c>
      <c r="J9" s="93" t="s">
        <v>34</v>
      </c>
      <c r="K9" s="93" t="s">
        <v>35</v>
      </c>
      <c r="L9" s="93" t="s">
        <v>71</v>
      </c>
      <c r="M9" s="92"/>
      <c r="N9" s="78"/>
      <c r="O9" s="78"/>
      <c r="P9" s="78"/>
      <c r="Q9" s="78"/>
      <c r="R9" s="78"/>
      <c r="S9" s="78"/>
      <c r="T9" s="78"/>
      <c r="U9" s="78"/>
      <c r="V9" s="78"/>
      <c r="W9" s="78"/>
      <c r="X9" s="94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87"/>
      <c r="AJ9" s="78"/>
      <c r="AK9" s="87"/>
      <c r="AL9" s="93" t="s">
        <v>31</v>
      </c>
      <c r="AM9" s="93" t="s">
        <v>32</v>
      </c>
      <c r="AN9" s="93" t="s">
        <v>33</v>
      </c>
      <c r="AO9" s="93" t="s">
        <v>34</v>
      </c>
      <c r="AP9" s="93" t="s">
        <v>35</v>
      </c>
      <c r="AQ9" s="93" t="s">
        <v>71</v>
      </c>
      <c r="AR9" s="92"/>
      <c r="AS9" s="81" t="s">
        <v>81</v>
      </c>
      <c r="AT9" s="81" t="s">
        <v>50</v>
      </c>
      <c r="AU9" s="93" t="s">
        <v>43</v>
      </c>
      <c r="AV9" s="95" t="s">
        <v>52</v>
      </c>
      <c r="AW9" s="92"/>
      <c r="AX9" s="93" t="s">
        <v>36</v>
      </c>
      <c r="AY9" s="93" t="s">
        <v>37</v>
      </c>
      <c r="AZ9" s="93" t="s">
        <v>38</v>
      </c>
      <c r="BA9" s="93" t="s">
        <v>39</v>
      </c>
      <c r="BB9" s="93" t="s">
        <v>40</v>
      </c>
      <c r="BC9" s="93" t="s">
        <v>78</v>
      </c>
      <c r="BD9" s="87"/>
      <c r="BE9" s="78"/>
      <c r="BF9" s="78"/>
    </row>
    <row r="10" spans="1:58" s="3" customFormat="1" ht="14.4" x14ac:dyDescent="0.3">
      <c r="A10" s="78">
        <v>1</v>
      </c>
      <c r="B10" s="78" t="s">
        <v>134</v>
      </c>
      <c r="C10" s="94" t="s">
        <v>123</v>
      </c>
      <c r="D10" s="94" t="s">
        <v>116</v>
      </c>
      <c r="E10" s="94" t="s">
        <v>114</v>
      </c>
      <c r="F10" s="92"/>
      <c r="G10" s="94"/>
      <c r="H10" s="94"/>
      <c r="I10" s="94"/>
      <c r="J10" s="94"/>
      <c r="K10" s="94"/>
      <c r="L10" s="94"/>
      <c r="M10" s="92"/>
      <c r="N10" s="96"/>
      <c r="O10" s="96"/>
      <c r="P10" s="96"/>
      <c r="Q10" s="96"/>
      <c r="R10" s="96"/>
      <c r="S10" s="96"/>
      <c r="T10" s="96"/>
      <c r="U10" s="96"/>
      <c r="V10" s="110">
        <f t="shared" ref="V10:V15" si="0">SUM(N10:U10)</f>
        <v>0</v>
      </c>
      <c r="W10" s="97"/>
      <c r="X10" s="94"/>
      <c r="Y10" s="96"/>
      <c r="Z10" s="96"/>
      <c r="AA10" s="96"/>
      <c r="AB10" s="96"/>
      <c r="AC10" s="96"/>
      <c r="AD10" s="96"/>
      <c r="AE10" s="96"/>
      <c r="AF10" s="96"/>
      <c r="AG10" s="110">
        <f t="shared" ref="AG10:AG15" si="1">SUM(Y10:AF10)</f>
        <v>0</v>
      </c>
      <c r="AH10" s="97"/>
      <c r="AI10" s="87"/>
      <c r="AJ10" s="92"/>
      <c r="AK10" s="98"/>
      <c r="AL10" s="94"/>
      <c r="AM10" s="94"/>
      <c r="AN10" s="94"/>
      <c r="AO10" s="94"/>
      <c r="AP10" s="94"/>
      <c r="AQ10" s="94"/>
      <c r="AR10" s="92"/>
      <c r="AS10" s="99"/>
      <c r="AT10" s="99"/>
      <c r="AU10" s="99"/>
      <c r="AV10" s="99"/>
      <c r="AW10" s="100"/>
      <c r="AX10" s="99"/>
      <c r="AY10" s="99"/>
      <c r="AZ10" s="99"/>
      <c r="BA10" s="99"/>
      <c r="BB10" s="99"/>
      <c r="BC10" s="97"/>
      <c r="BD10" s="87"/>
      <c r="BE10" s="97"/>
      <c r="BF10" s="94"/>
    </row>
    <row r="11" spans="1:58" s="3" customFormat="1" ht="14.4" x14ac:dyDescent="0.3">
      <c r="A11" s="78">
        <v>2</v>
      </c>
      <c r="B11" s="78" t="s">
        <v>135</v>
      </c>
      <c r="C11" s="94"/>
      <c r="D11" s="94"/>
      <c r="E11" s="94"/>
      <c r="F11" s="92"/>
      <c r="G11" s="94"/>
      <c r="H11" s="94"/>
      <c r="I11" s="94"/>
      <c r="J11" s="94"/>
      <c r="K11" s="94"/>
      <c r="L11" s="94"/>
      <c r="M11" s="92"/>
      <c r="N11" s="96"/>
      <c r="O11" s="96"/>
      <c r="P11" s="96"/>
      <c r="Q11" s="96"/>
      <c r="R11" s="96"/>
      <c r="S11" s="96"/>
      <c r="T11" s="96"/>
      <c r="U11" s="96"/>
      <c r="V11" s="110">
        <f t="shared" si="0"/>
        <v>0</v>
      </c>
      <c r="W11" s="97"/>
      <c r="X11" s="94"/>
      <c r="Y11" s="96"/>
      <c r="Z11" s="96"/>
      <c r="AA11" s="96"/>
      <c r="AB11" s="96"/>
      <c r="AC11" s="96"/>
      <c r="AD11" s="96"/>
      <c r="AE11" s="96"/>
      <c r="AF11" s="96"/>
      <c r="AG11" s="110">
        <f t="shared" si="1"/>
        <v>0</v>
      </c>
      <c r="AH11" s="97"/>
      <c r="AI11" s="87"/>
      <c r="AJ11" s="92"/>
      <c r="AK11" s="87"/>
      <c r="AL11" s="94"/>
      <c r="AM11" s="94"/>
      <c r="AN11" s="94"/>
      <c r="AO11" s="94"/>
      <c r="AP11" s="94"/>
      <c r="AQ11" s="94"/>
      <c r="AR11" s="92"/>
      <c r="AS11" s="94"/>
      <c r="AT11" s="94"/>
      <c r="AU11" s="94"/>
      <c r="AV11" s="94"/>
      <c r="AW11" s="92"/>
      <c r="AX11" s="94"/>
      <c r="AY11" s="94"/>
      <c r="AZ11" s="94"/>
      <c r="BA11" s="94"/>
      <c r="BB11" s="94"/>
      <c r="BC11" s="94"/>
      <c r="BD11" s="87"/>
      <c r="BE11" s="94"/>
      <c r="BF11" s="94"/>
    </row>
    <row r="12" spans="1:58" s="3" customFormat="1" ht="14.4" x14ac:dyDescent="0.3">
      <c r="A12" s="78">
        <v>3</v>
      </c>
      <c r="B12" s="78" t="s">
        <v>136</v>
      </c>
      <c r="C12" s="94"/>
      <c r="D12" s="94"/>
      <c r="E12" s="94"/>
      <c r="F12" s="92"/>
      <c r="G12" s="94"/>
      <c r="H12" s="94"/>
      <c r="I12" s="94"/>
      <c r="J12" s="94"/>
      <c r="K12" s="94"/>
      <c r="L12" s="94"/>
      <c r="M12" s="92"/>
      <c r="N12" s="96"/>
      <c r="O12" s="96"/>
      <c r="P12" s="96"/>
      <c r="Q12" s="96"/>
      <c r="R12" s="96"/>
      <c r="S12" s="96"/>
      <c r="T12" s="96"/>
      <c r="U12" s="96"/>
      <c r="V12" s="110">
        <f t="shared" si="0"/>
        <v>0</v>
      </c>
      <c r="W12" s="97"/>
      <c r="X12" s="94"/>
      <c r="Y12" s="96"/>
      <c r="Z12" s="96"/>
      <c r="AA12" s="96"/>
      <c r="AB12" s="96"/>
      <c r="AC12" s="96"/>
      <c r="AD12" s="96"/>
      <c r="AE12" s="96"/>
      <c r="AF12" s="96"/>
      <c r="AG12" s="110">
        <f t="shared" si="1"/>
        <v>0</v>
      </c>
      <c r="AH12" s="97"/>
      <c r="AI12" s="87"/>
      <c r="AJ12" s="92"/>
      <c r="AK12" s="87"/>
      <c r="AL12" s="94"/>
      <c r="AM12" s="94"/>
      <c r="AN12" s="94"/>
      <c r="AO12" s="94"/>
      <c r="AP12" s="94"/>
      <c r="AQ12" s="94"/>
      <c r="AR12" s="92"/>
      <c r="AS12" s="94"/>
      <c r="AT12" s="94"/>
      <c r="AU12" s="94"/>
      <c r="AV12" s="94"/>
      <c r="AW12" s="92"/>
      <c r="AX12" s="94"/>
      <c r="AY12" s="94"/>
      <c r="AZ12" s="94"/>
      <c r="BA12" s="94"/>
      <c r="BB12" s="94"/>
      <c r="BC12" s="94"/>
      <c r="BD12" s="87"/>
      <c r="BE12" s="94"/>
      <c r="BF12" s="94"/>
    </row>
    <row r="13" spans="1:58" s="3" customFormat="1" ht="14.4" x14ac:dyDescent="0.3">
      <c r="A13" s="78">
        <v>4</v>
      </c>
      <c r="B13" s="78" t="s">
        <v>137</v>
      </c>
      <c r="C13" s="94"/>
      <c r="D13" s="94"/>
      <c r="E13" s="94"/>
      <c r="F13" s="92"/>
      <c r="G13" s="94"/>
      <c r="H13" s="94"/>
      <c r="I13" s="94"/>
      <c r="J13" s="94"/>
      <c r="K13" s="94"/>
      <c r="L13" s="94"/>
      <c r="M13" s="92"/>
      <c r="N13" s="96"/>
      <c r="O13" s="96"/>
      <c r="P13" s="96"/>
      <c r="Q13" s="96"/>
      <c r="R13" s="96"/>
      <c r="S13" s="96"/>
      <c r="T13" s="96"/>
      <c r="U13" s="96"/>
      <c r="V13" s="110">
        <f t="shared" si="0"/>
        <v>0</v>
      </c>
      <c r="W13" s="97"/>
      <c r="X13" s="94"/>
      <c r="Y13" s="96"/>
      <c r="Z13" s="96"/>
      <c r="AA13" s="96"/>
      <c r="AB13" s="96"/>
      <c r="AC13" s="96"/>
      <c r="AD13" s="96"/>
      <c r="AE13" s="96"/>
      <c r="AF13" s="96"/>
      <c r="AG13" s="110">
        <f t="shared" si="1"/>
        <v>0</v>
      </c>
      <c r="AH13" s="97"/>
      <c r="AI13" s="87"/>
      <c r="AJ13" s="92"/>
      <c r="AK13" s="87"/>
      <c r="AL13" s="94"/>
      <c r="AM13" s="94"/>
      <c r="AN13" s="94"/>
      <c r="AO13" s="94"/>
      <c r="AP13" s="94"/>
      <c r="AQ13" s="94"/>
      <c r="AR13" s="92"/>
      <c r="AS13" s="94"/>
      <c r="AT13" s="94"/>
      <c r="AU13" s="94"/>
      <c r="AV13" s="94"/>
      <c r="AW13" s="92"/>
      <c r="AX13" s="94"/>
      <c r="AY13" s="94"/>
      <c r="AZ13" s="94"/>
      <c r="BA13" s="94"/>
      <c r="BB13" s="94"/>
      <c r="BC13" s="94"/>
      <c r="BD13" s="87"/>
      <c r="BE13" s="94"/>
      <c r="BF13" s="94"/>
    </row>
    <row r="14" spans="1:58" s="3" customFormat="1" ht="14.4" x14ac:dyDescent="0.3">
      <c r="A14" s="78">
        <v>5</v>
      </c>
      <c r="B14" s="78" t="s">
        <v>126</v>
      </c>
      <c r="C14" s="94"/>
      <c r="D14" s="94"/>
      <c r="E14" s="94"/>
      <c r="F14" s="92"/>
      <c r="G14" s="94"/>
      <c r="H14" s="94"/>
      <c r="I14" s="94"/>
      <c r="J14" s="94"/>
      <c r="K14" s="94"/>
      <c r="L14" s="94"/>
      <c r="M14" s="92"/>
      <c r="N14" s="96"/>
      <c r="O14" s="96"/>
      <c r="P14" s="96"/>
      <c r="Q14" s="96"/>
      <c r="R14" s="96"/>
      <c r="S14" s="96"/>
      <c r="T14" s="96"/>
      <c r="U14" s="96"/>
      <c r="V14" s="110">
        <f t="shared" si="0"/>
        <v>0</v>
      </c>
      <c r="W14" s="97"/>
      <c r="X14" s="94"/>
      <c r="Y14" s="96"/>
      <c r="Z14" s="96"/>
      <c r="AA14" s="96"/>
      <c r="AB14" s="96"/>
      <c r="AC14" s="96"/>
      <c r="AD14" s="96"/>
      <c r="AE14" s="96"/>
      <c r="AF14" s="96"/>
      <c r="AG14" s="110">
        <f t="shared" si="1"/>
        <v>0</v>
      </c>
      <c r="AH14" s="97"/>
      <c r="AI14" s="87"/>
      <c r="AJ14" s="92"/>
      <c r="AK14" s="87"/>
      <c r="AL14" s="94"/>
      <c r="AM14" s="94"/>
      <c r="AN14" s="94"/>
      <c r="AO14" s="94"/>
      <c r="AP14" s="94"/>
      <c r="AQ14" s="94"/>
      <c r="AR14" s="92"/>
      <c r="AS14" s="94"/>
      <c r="AT14" s="94"/>
      <c r="AU14" s="94"/>
      <c r="AV14" s="94"/>
      <c r="AW14" s="92"/>
      <c r="AX14" s="94"/>
      <c r="AY14" s="94"/>
      <c r="AZ14" s="94"/>
      <c r="BA14" s="94"/>
      <c r="BB14" s="94"/>
      <c r="BC14" s="94"/>
      <c r="BD14" s="87"/>
      <c r="BE14" s="94"/>
      <c r="BF14" s="94"/>
    </row>
    <row r="15" spans="1:58" s="3" customFormat="1" ht="14.4" x14ac:dyDescent="0.3">
      <c r="A15" s="78">
        <v>6</v>
      </c>
      <c r="B15" s="78" t="s">
        <v>138</v>
      </c>
      <c r="C15" s="94"/>
      <c r="D15" s="94"/>
      <c r="E15" s="94"/>
      <c r="F15" s="92"/>
      <c r="G15" s="94"/>
      <c r="H15" s="94"/>
      <c r="I15" s="94"/>
      <c r="J15" s="94"/>
      <c r="K15" s="94"/>
      <c r="L15" s="94"/>
      <c r="M15" s="92"/>
      <c r="N15" s="96"/>
      <c r="O15" s="96"/>
      <c r="P15" s="96"/>
      <c r="Q15" s="96"/>
      <c r="R15" s="96"/>
      <c r="S15" s="96"/>
      <c r="T15" s="96"/>
      <c r="U15" s="96"/>
      <c r="V15" s="110">
        <f t="shared" si="0"/>
        <v>0</v>
      </c>
      <c r="W15" s="97"/>
      <c r="X15" s="94"/>
      <c r="Y15" s="96"/>
      <c r="Z15" s="96"/>
      <c r="AA15" s="96"/>
      <c r="AB15" s="96"/>
      <c r="AC15" s="96"/>
      <c r="AD15" s="96"/>
      <c r="AE15" s="96"/>
      <c r="AF15" s="96"/>
      <c r="AG15" s="110">
        <f t="shared" si="1"/>
        <v>0</v>
      </c>
      <c r="AH15" s="97"/>
      <c r="AI15" s="87"/>
      <c r="AJ15" s="92"/>
      <c r="AK15" s="87"/>
      <c r="AL15" s="94"/>
      <c r="AM15" s="94"/>
      <c r="AN15" s="94"/>
      <c r="AO15" s="94"/>
      <c r="AP15" s="94"/>
      <c r="AQ15" s="94"/>
      <c r="AR15" s="92"/>
      <c r="AS15" s="94"/>
      <c r="AT15" s="94"/>
      <c r="AU15" s="94"/>
      <c r="AV15" s="94"/>
      <c r="AW15" s="92"/>
      <c r="AX15" s="94"/>
      <c r="AY15" s="94"/>
      <c r="AZ15" s="94"/>
      <c r="BA15" s="94"/>
      <c r="BB15" s="94"/>
      <c r="BC15" s="94"/>
      <c r="BD15" s="87"/>
      <c r="BE15" s="94"/>
      <c r="BF15" s="94"/>
    </row>
    <row r="16" spans="1:58" s="3" customFormat="1" ht="14.4" x14ac:dyDescent="0.3">
      <c r="A16" s="101" t="s">
        <v>60</v>
      </c>
      <c r="B16" s="78" t="s">
        <v>139</v>
      </c>
      <c r="C16" s="102"/>
      <c r="D16" s="102"/>
      <c r="E16" s="102"/>
      <c r="F16" s="103"/>
      <c r="G16" s="104"/>
      <c r="H16" s="104"/>
      <c r="I16" s="104"/>
      <c r="J16" s="104"/>
      <c r="K16" s="104"/>
      <c r="L16" s="107">
        <f>SUM((G16*0.1),(H16*0.1),(I16*0.3),(J16*0.3),(K16*0.2))</f>
        <v>0</v>
      </c>
      <c r="M16" s="106"/>
      <c r="N16" s="94"/>
      <c r="O16" s="94"/>
      <c r="P16" s="94"/>
      <c r="Q16" s="94"/>
      <c r="R16" s="94"/>
      <c r="S16" s="94"/>
      <c r="T16" s="138" t="s">
        <v>61</v>
      </c>
      <c r="U16" s="138"/>
      <c r="V16" s="108">
        <f>SUM(V10:V15)</f>
        <v>0</v>
      </c>
      <c r="W16" s="108">
        <f>(V16/6)/8</f>
        <v>0</v>
      </c>
      <c r="X16" s="94"/>
      <c r="Y16" s="94"/>
      <c r="Z16" s="94"/>
      <c r="AA16" s="94"/>
      <c r="AB16" s="94"/>
      <c r="AC16" s="94"/>
      <c r="AD16" s="94"/>
      <c r="AE16" s="138" t="s">
        <v>61</v>
      </c>
      <c r="AF16" s="138"/>
      <c r="AG16" s="108">
        <f>SUM(AG10:AG15)</f>
        <v>0</v>
      </c>
      <c r="AH16" s="108">
        <f>(AG16/6)/8</f>
        <v>0</v>
      </c>
      <c r="AI16" s="87"/>
      <c r="AJ16" s="109">
        <f>SUM((L16*0.25)+(W16*0.375)+(AH16*0.375))</f>
        <v>0</v>
      </c>
      <c r="AK16" s="87"/>
      <c r="AL16" s="104">
        <v>6.5</v>
      </c>
      <c r="AM16" s="104">
        <v>6.5</v>
      </c>
      <c r="AN16" s="104">
        <v>7</v>
      </c>
      <c r="AO16" s="104">
        <v>7</v>
      </c>
      <c r="AP16" s="104">
        <v>6.5</v>
      </c>
      <c r="AQ16" s="107">
        <f>SUM((AL16*0.1),(AM16*0.1),(AN16*0.3),(AO16*0.3),(AP16*0.2))</f>
        <v>6.8</v>
      </c>
      <c r="AR16" s="106"/>
      <c r="AS16" s="96">
        <v>7.6</v>
      </c>
      <c r="AT16" s="105">
        <v>7.6</v>
      </c>
      <c r="AU16" s="96"/>
      <c r="AV16" s="109">
        <f>AT16-AU16</f>
        <v>7.6</v>
      </c>
      <c r="AW16" s="100"/>
      <c r="AX16" s="96">
        <v>4</v>
      </c>
      <c r="AY16" s="96">
        <v>6.5</v>
      </c>
      <c r="AZ16" s="96">
        <v>5</v>
      </c>
      <c r="BA16" s="96">
        <v>4</v>
      </c>
      <c r="BB16" s="96">
        <v>5</v>
      </c>
      <c r="BC16" s="109">
        <f>SUM((AX16*0.25),(AY16*0.25),(AZ16*0.2),(BA16*0.2),(BB16*0.1))</f>
        <v>4.9249999999999998</v>
      </c>
      <c r="BD16" s="87"/>
      <c r="BE16" s="108">
        <f>SUM((AQ16*0.25)+(AV16*0.5)+(BC16*0.25))</f>
        <v>6.7312500000000002</v>
      </c>
      <c r="BF16" s="78">
        <v>1</v>
      </c>
    </row>
    <row r="17" spans="1:58" s="3" customFormat="1" ht="14.4" x14ac:dyDescent="0.3">
      <c r="A17" s="101" t="s">
        <v>60</v>
      </c>
      <c r="B17" s="78" t="s">
        <v>140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</row>
    <row r="18" spans="1:58" s="3" customFormat="1" ht="14.4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</row>
    <row r="19" spans="1:58" s="3" customFormat="1" ht="14.4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</row>
    <row r="20" spans="1:58" s="3" customFormat="1" ht="14.4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</row>
    <row r="21" spans="1:58" s="3" customFormat="1" ht="14.4" x14ac:dyDescent="0.3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</row>
    <row r="22" spans="1:58" s="3" customFormat="1" ht="14.4" x14ac:dyDescent="0.3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</row>
    <row r="23" spans="1:58" s="3" customFormat="1" ht="14.4" x14ac:dyDescent="0.3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</row>
    <row r="24" spans="1:58" s="3" customFormat="1" ht="14.4" x14ac:dyDescent="0.3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</row>
    <row r="25" spans="1:58" s="3" customFormat="1" ht="14.4" x14ac:dyDescent="0.3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</row>
    <row r="26" spans="1:58" s="3" customFormat="1" ht="14.4" x14ac:dyDescent="0.3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</row>
    <row r="27" spans="1:58" s="3" customFormat="1" ht="14.4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</row>
    <row r="28" spans="1:58" s="3" customFormat="1" ht="14.4" x14ac:dyDescent="0.3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</row>
    <row r="29" spans="1:58" s="3" customFormat="1" ht="15" customHeight="1" x14ac:dyDescent="0.3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</row>
    <row r="30" spans="1:58" s="3" customFormat="1" ht="14.4" x14ac:dyDescent="0.3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</row>
    <row r="31" spans="1:58" s="3" customFormat="1" ht="14.4" x14ac:dyDescent="0.3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</row>
    <row r="32" spans="1:58" s="3" customFormat="1" ht="14.4" x14ac:dyDescent="0.3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</row>
    <row r="33" spans="1:58" s="3" customFormat="1" ht="14.4" x14ac:dyDescent="0.3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</row>
    <row r="34" spans="1:58" s="3" customFormat="1" ht="14.4" x14ac:dyDescent="0.3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</row>
    <row r="35" spans="1:58" s="3" customFormat="1" ht="14.4" x14ac:dyDescent="0.3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</row>
    <row r="36" spans="1:58" s="3" customFormat="1" ht="14.4" x14ac:dyDescent="0.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</row>
    <row r="37" spans="1:58" s="3" customFormat="1" ht="14.4" x14ac:dyDescent="0.3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</row>
    <row r="38" spans="1:58" s="3" customFormat="1" ht="14.4" x14ac:dyDescent="0.3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</row>
    <row r="39" spans="1:58" s="3" customFormat="1" ht="14.4" x14ac:dyDescent="0.3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</row>
    <row r="40" spans="1:58" s="3" customFormat="1" ht="14.4" x14ac:dyDescent="0.3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</row>
    <row r="41" spans="1:58" s="3" customFormat="1" ht="14.4" x14ac:dyDescent="0.3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</row>
    <row r="42" spans="1:58" s="3" customFormat="1" ht="14.4" x14ac:dyDescent="0.3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</row>
    <row r="43" spans="1:58" s="3" customFormat="1" ht="14.4" x14ac:dyDescent="0.3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</row>
    <row r="44" spans="1:58" s="3" customFormat="1" ht="14.4" x14ac:dyDescent="0.3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</row>
    <row r="45" spans="1:58" s="3" customFormat="1" ht="14.4" x14ac:dyDescent="0.3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</row>
    <row r="46" spans="1:58" s="3" customFormat="1" ht="14.4" x14ac:dyDescent="0.3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</row>
    <row r="47" spans="1:58" s="3" customFormat="1" ht="14.4" x14ac:dyDescent="0.3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</row>
    <row r="48" spans="1:58" s="3" customFormat="1" ht="14.4" x14ac:dyDescent="0.3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</row>
    <row r="49" spans="1:58" s="3" customFormat="1" ht="14.4" x14ac:dyDescent="0.3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</row>
    <row r="50" spans="1:58" s="3" customFormat="1" ht="14.4" x14ac:dyDescent="0.3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</row>
    <row r="51" spans="1:58" s="3" customFormat="1" ht="14.4" x14ac:dyDescent="0.3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</row>
    <row r="52" spans="1:58" s="3" customFormat="1" ht="14.4" x14ac:dyDescent="0.3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</row>
    <row r="53" spans="1:58" s="3" customFormat="1" ht="14.4" x14ac:dyDescent="0.3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</row>
    <row r="54" spans="1:58" s="3" customFormat="1" ht="14.4" x14ac:dyDescent="0.3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</row>
    <row r="55" spans="1:58" s="3" customFormat="1" ht="14.4" x14ac:dyDescent="0.3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</row>
    <row r="56" spans="1:58" s="3" customFormat="1" ht="14.4" x14ac:dyDescent="0.3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</row>
    <row r="57" spans="1:58" s="3" customFormat="1" ht="14.4" x14ac:dyDescent="0.3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</row>
    <row r="58" spans="1:58" s="3" customFormat="1" ht="14.4" x14ac:dyDescent="0.3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</row>
    <row r="59" spans="1:58" s="3" customFormat="1" ht="14.4" x14ac:dyDescent="0.3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</row>
    <row r="60" spans="1:58" s="3" customFormat="1" ht="14.4" x14ac:dyDescent="0.3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</row>
    <row r="61" spans="1:58" s="3" customFormat="1" ht="14.4" x14ac:dyDescent="0.3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</row>
    <row r="62" spans="1:58" s="3" customFormat="1" ht="14.4" x14ac:dyDescent="0.3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</row>
    <row r="63" spans="1:58" s="3" customFormat="1" ht="14.4" x14ac:dyDescent="0.3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</row>
    <row r="64" spans="1:58" s="3" customFormat="1" ht="14.4" x14ac:dyDescent="0.3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</row>
    <row r="65" spans="1:58" s="3" customFormat="1" ht="14.4" x14ac:dyDescent="0.3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</row>
    <row r="66" spans="1:58" s="3" customFormat="1" ht="14.4" x14ac:dyDescent="0.3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</row>
    <row r="67" spans="1:58" s="3" customFormat="1" ht="14.4" x14ac:dyDescent="0.3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</row>
    <row r="68" spans="1:58" s="3" customFormat="1" ht="14.4" x14ac:dyDescent="0.3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</row>
    <row r="69" spans="1:58" s="3" customFormat="1" ht="14.4" x14ac:dyDescent="0.3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</row>
    <row r="70" spans="1:58" s="3" customFormat="1" ht="14.4" x14ac:dyDescent="0.3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</row>
    <row r="71" spans="1:58" s="3" customFormat="1" ht="14.4" x14ac:dyDescent="0.3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</row>
    <row r="72" spans="1:58" s="3" customFormat="1" ht="14.4" x14ac:dyDescent="0.3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</row>
    <row r="73" spans="1:58" s="3" customFormat="1" ht="14.4" x14ac:dyDescent="0.3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</row>
    <row r="74" spans="1:58" s="3" customFormat="1" ht="14.4" x14ac:dyDescent="0.3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</row>
    <row r="75" spans="1:58" s="3" customFormat="1" ht="14.4" x14ac:dyDescent="0.3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</row>
    <row r="76" spans="1:58" s="3" customFormat="1" ht="14.4" x14ac:dyDescent="0.3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</row>
    <row r="77" spans="1:58" s="3" customFormat="1" ht="14.4" x14ac:dyDescent="0.3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</row>
    <row r="78" spans="1:58" s="3" customFormat="1" ht="14.4" x14ac:dyDescent="0.3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</row>
    <row r="79" spans="1:58" s="3" customFormat="1" ht="14.4" x14ac:dyDescent="0.3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</row>
    <row r="80" spans="1:58" s="3" customFormat="1" ht="14.4" x14ac:dyDescent="0.3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</row>
    <row r="81" spans="1:58" s="3" customFormat="1" ht="14.4" x14ac:dyDescent="0.3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</row>
    <row r="82" spans="1:58" s="3" customFormat="1" ht="14.4" x14ac:dyDescent="0.3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</row>
    <row r="83" spans="1:58" s="3" customFormat="1" ht="14.4" x14ac:dyDescent="0.3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</row>
    <row r="84" spans="1:58" s="3" customFormat="1" ht="14.4" x14ac:dyDescent="0.3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</row>
    <row r="85" spans="1:58" s="3" customFormat="1" ht="14.4" x14ac:dyDescent="0.3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</row>
    <row r="86" spans="1:58" s="3" customFormat="1" ht="14.4" x14ac:dyDescent="0.3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</row>
    <row r="87" spans="1:58" s="3" customFormat="1" ht="14.4" x14ac:dyDescent="0.3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</row>
    <row r="88" spans="1:58" s="3" customFormat="1" ht="14.4" x14ac:dyDescent="0.3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</row>
    <row r="89" spans="1:58" s="3" customFormat="1" ht="14.4" x14ac:dyDescent="0.3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</row>
    <row r="90" spans="1:58" s="3" customFormat="1" ht="14.4" x14ac:dyDescent="0.3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</row>
    <row r="91" spans="1:58" s="3" customFormat="1" ht="14.4" x14ac:dyDescent="0.3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</row>
    <row r="92" spans="1:58" s="3" customFormat="1" ht="14.4" x14ac:dyDescent="0.3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</row>
    <row r="93" spans="1:58" s="3" customFormat="1" ht="14.4" x14ac:dyDescent="0.3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</row>
    <row r="94" spans="1:58" s="3" customFormat="1" ht="14.4" x14ac:dyDescent="0.3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</row>
    <row r="95" spans="1:58" s="3" customFormat="1" ht="14.4" x14ac:dyDescent="0.3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</row>
    <row r="96" spans="1:58" s="3" customFormat="1" ht="14.4" x14ac:dyDescent="0.3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</row>
    <row r="97" spans="1:58" s="3" customFormat="1" ht="14.4" x14ac:dyDescent="0.3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</row>
    <row r="98" spans="1:58" s="3" customFormat="1" ht="14.4" x14ac:dyDescent="0.3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</row>
    <row r="99" spans="1:58" s="3" customFormat="1" ht="14.4" x14ac:dyDescent="0.3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</row>
    <row r="100" spans="1:58" s="3" customFormat="1" ht="14.4" x14ac:dyDescent="0.3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</row>
    <row r="101" spans="1:58" s="3" customFormat="1" ht="14.4" x14ac:dyDescent="0.3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</row>
    <row r="102" spans="1:58" s="3" customFormat="1" ht="14.4" x14ac:dyDescent="0.3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</row>
    <row r="103" spans="1:58" s="3" customFormat="1" ht="14.4" x14ac:dyDescent="0.3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</row>
    <row r="104" spans="1:58" s="3" customFormat="1" ht="14.4" x14ac:dyDescent="0.3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</row>
    <row r="105" spans="1:58" s="3" customFormat="1" ht="14.4" x14ac:dyDescent="0.3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</row>
    <row r="106" spans="1:58" s="3" customFormat="1" ht="14.4" x14ac:dyDescent="0.3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</row>
    <row r="107" spans="1:58" s="3" customFormat="1" ht="14.4" x14ac:dyDescent="0.3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</row>
    <row r="108" spans="1:58" s="3" customFormat="1" ht="14.4" x14ac:dyDescent="0.3">
      <c r="AI108" s="17"/>
      <c r="AJ108" s="17"/>
    </row>
    <row r="109" spans="1:58" s="3" customFormat="1" ht="14.4" x14ac:dyDescent="0.3">
      <c r="AI109" s="17"/>
      <c r="AJ109" s="17"/>
    </row>
    <row r="110" spans="1:58" s="3" customFormat="1" ht="14.4" x14ac:dyDescent="0.3">
      <c r="AI110" s="17"/>
      <c r="AJ110" s="17"/>
    </row>
    <row r="111" spans="1:58" s="3" customFormat="1" ht="14.4" x14ac:dyDescent="0.3">
      <c r="AI111" s="17"/>
      <c r="AJ111" s="17"/>
    </row>
    <row r="112" spans="1:58" s="3" customFormat="1" ht="14.4" x14ac:dyDescent="0.3">
      <c r="AI112" s="17"/>
      <c r="AJ112" s="17"/>
    </row>
    <row r="113" spans="35:36" s="3" customFormat="1" ht="14.4" x14ac:dyDescent="0.3">
      <c r="AI113" s="17"/>
      <c r="AJ113" s="17"/>
    </row>
    <row r="114" spans="35:36" s="3" customFormat="1" ht="14.4" x14ac:dyDescent="0.3">
      <c r="AI114" s="17"/>
      <c r="AJ114" s="17"/>
    </row>
    <row r="115" spans="35:36" s="3" customFormat="1" ht="14.4" x14ac:dyDescent="0.3">
      <c r="AI115" s="17"/>
      <c r="AJ115" s="17"/>
    </row>
    <row r="116" spans="35:36" s="3" customFormat="1" ht="14.4" x14ac:dyDescent="0.3">
      <c r="AI116" s="17"/>
      <c r="AJ116" s="17"/>
    </row>
    <row r="117" spans="35:36" s="3" customFormat="1" ht="14.4" x14ac:dyDescent="0.3">
      <c r="AI117" s="17"/>
      <c r="AJ117" s="17"/>
    </row>
    <row r="118" spans="35:36" s="3" customFormat="1" ht="14.4" x14ac:dyDescent="0.3">
      <c r="AI118" s="17"/>
      <c r="AJ118" s="17"/>
    </row>
    <row r="119" spans="35:36" s="3" customFormat="1" ht="14.4" x14ac:dyDescent="0.3">
      <c r="AI119" s="17"/>
      <c r="AJ119" s="17"/>
    </row>
  </sheetData>
  <mergeCells count="10">
    <mergeCell ref="Y5:Z5"/>
    <mergeCell ref="AL5:AM5"/>
    <mergeCell ref="AX8:AY8"/>
    <mergeCell ref="T16:U16"/>
    <mergeCell ref="AE16:AF16"/>
    <mergeCell ref="A1:B1"/>
    <mergeCell ref="A3:B3"/>
    <mergeCell ref="A5:B5"/>
    <mergeCell ref="G5:H5"/>
    <mergeCell ref="N5:O5"/>
  </mergeCells>
  <phoneticPr fontId="12" type="noConversion"/>
  <pageMargins left="0.25" right="0.25" top="0.75" bottom="0.75" header="0.3" footer="0.3"/>
  <pageSetup paperSize="9" scale="2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Open</vt:lpstr>
      <vt:lpstr>Advanced</vt:lpstr>
      <vt:lpstr>Intermediate</vt:lpstr>
      <vt:lpstr> Novice Class</vt:lpstr>
      <vt:lpstr>Intermediate Pdd</vt:lpstr>
      <vt:lpstr>Prelim PDD (A)</vt:lpstr>
      <vt:lpstr> Prelim Team</vt:lpstr>
      <vt:lpstr>' Novice Class'!Print_Area</vt:lpstr>
      <vt:lpstr>' Prelim Team'!Print_Area</vt:lpstr>
      <vt:lpstr>Advanced!Print_Area</vt:lpstr>
      <vt:lpstr>Intermediate!Print_Area</vt:lpstr>
      <vt:lpstr>'Intermediate Pdd'!Print_Area</vt:lpstr>
      <vt:lpstr>Open!Print_Area</vt:lpstr>
      <vt:lpstr>'Prelim PDD (A)'!Print_Area</vt:lpstr>
      <vt:lpstr>' Novice Class'!Print_Titles</vt:lpstr>
      <vt:lpstr>' Prelim Team'!Print_Titles</vt:lpstr>
      <vt:lpstr>Advanced!Print_Titles</vt:lpstr>
      <vt:lpstr>Intermediate!Print_Titles</vt:lpstr>
      <vt:lpstr>'Intermediate Pdd'!Print_Titles</vt:lpstr>
      <vt:lpstr>Open!Print_Titles</vt:lpstr>
      <vt:lpstr>'Prelim PDD (A)'!Print_Titles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Davis, Noeline (sanofi pasteur)</cp:lastModifiedBy>
  <cp:lastPrinted>2017-04-14T05:21:43Z</cp:lastPrinted>
  <dcterms:created xsi:type="dcterms:W3CDTF">2015-05-03T01:56:20Z</dcterms:created>
  <dcterms:modified xsi:type="dcterms:W3CDTF">2017-06-05T09:01:34Z</dcterms:modified>
</cp:coreProperties>
</file>