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35780" windowHeight="13580" firstSheet="12" activeTab="17"/>
  </bookViews>
  <sheets>
    <sheet name="Open Ind C1" sheetId="30" r:id="rId1"/>
    <sheet name="Adv Ind C2" sheetId="22" r:id="rId2"/>
    <sheet name="Inter Ind C3" sheetId="23" r:id="rId3"/>
    <sheet name="Nov Ind C4" sheetId="24" r:id="rId4"/>
    <sheet name="PreNov Ind C5" sheetId="25" r:id="rId5"/>
    <sheet name="Prel Ind C6A" sheetId="26" r:id="rId6"/>
    <sheet name="Prel Ind C6B" sheetId="36" r:id="rId7"/>
    <sheet name="Prel Ind C6 Int" sheetId="37" r:id="rId8"/>
    <sheet name="Open PDD C10" sheetId="14" r:id="rId9"/>
    <sheet name="PDD W C11A" sheetId="27" r:id="rId10"/>
    <sheet name="PDD W C11B" sheetId="34" r:id="rId11"/>
    <sheet name="PDD W C11 Int" sheetId="35" r:id="rId12"/>
    <sheet name="PDD Barrel C30A" sheetId="28" r:id="rId13"/>
    <sheet name="PDD Barrel C30B" sheetId="31" r:id="rId14"/>
    <sheet name="PDD Barrel C30C" sheetId="32" r:id="rId15"/>
    <sheet name="PDD Barrel C30Int" sheetId="33" r:id="rId16"/>
    <sheet name="Open Sq C21" sheetId="9" r:id="rId17"/>
    <sheet name="Adv Sq C22" sheetId="17" r:id="rId18"/>
    <sheet name="Nov Sq C23" sheetId="19" r:id="rId19"/>
    <sheet name="Prel Sq C25" sheetId="21" r:id="rId20"/>
    <sheet name="Prel Sq C25Int" sheetId="38" r:id="rId21"/>
    <sheet name="Barrel Sq C30" sheetId="12" r:id="rId22"/>
  </sheets>
  <definedNames>
    <definedName name="_xlnm.Print_Area" localSheetId="1">'Adv Ind C2'!$FZ$1:$GL$16,'Adv Ind C2'!$A$1:$E$15</definedName>
    <definedName name="_xlnm.Print_Area" localSheetId="17">'Adv Sq C22'!$CL$1:$CQ$23,'Adv Sq C22'!$A$1:$E$23</definedName>
    <definedName name="_xlnm.Print_Area" localSheetId="21">'Barrel Sq C30'!$N$1:$Q$43,'Barrel Sq C30'!$A$1:$C$42</definedName>
    <definedName name="_xlnm.Print_Area" localSheetId="2">'Inter Ind C3'!$BZ$1:$CE$24,'Inter Ind C3'!$A$1:$E$24</definedName>
    <definedName name="_xlnm.Print_Area" localSheetId="3">'Nov Ind C4'!$BV$1:$CA$21,'Nov Ind C4'!$A$1:$E$21</definedName>
    <definedName name="_xlnm.Print_Area" localSheetId="18">'Nov Sq C23'!$CF$1:$CK$14,'Nov Sq C23'!$A$1:$E$14</definedName>
    <definedName name="_xlnm.Print_Area" localSheetId="0">'Open Ind C1'!$FO$1:$FT$14,'Open Ind C1'!$ET$1:$EY$14,'Open Ind C1'!$A$1:$E$14</definedName>
    <definedName name="_xlnm.Print_Area" localSheetId="8">'Open PDD C10'!$AL$8:$AQ$40</definedName>
    <definedName name="_xlnm.Print_Area" localSheetId="16">'Open Sq C21'!$CL$8:$CQ$40</definedName>
    <definedName name="_xlnm.Print_Area" localSheetId="12">'PDD Barrel C30A'!$L$7:$O$36</definedName>
    <definedName name="_xlnm.Print_Area" localSheetId="13">'PDD Barrel C30B'!$L$7:$O$32</definedName>
    <definedName name="_xlnm.Print_Area" localSheetId="14">'PDD Barrel C30C'!$L$7:$O$24</definedName>
    <definedName name="_xlnm.Print_Area" localSheetId="15">'PDD Barrel C30Int'!$L$7:$O$15</definedName>
    <definedName name="_xlnm.Print_Area" localSheetId="11">'PDD W C11 Int'!$V$8:$AA$16</definedName>
    <definedName name="_xlnm.Print_Area" localSheetId="10">'PDD W C11B'!$V$1:$AA$32,'PDD W C11B'!$A$1:$E$32</definedName>
    <definedName name="_xlnm.Print_Area" localSheetId="7">'Prel Ind C6 Int'!$BV$1:$CA$10,'Prel Ind C6 Int'!$A$1:$E$10</definedName>
    <definedName name="_xlnm.Print_Area" localSheetId="5">'Prel Ind C6A'!$BV$1:$CA$19,'Prel Ind C6A'!$A$1:$E$19</definedName>
    <definedName name="_xlnm.Print_Area" localSheetId="6">'Prel Ind C6B'!$BV$1:$CA$17,'Prel Ind C6B'!$A$1:$E$17</definedName>
    <definedName name="_xlnm.Print_Area" localSheetId="19">'Prel Sq C25'!$A$1:$E$31,'Prel Sq C25'!$BZ$1:$CF$32</definedName>
    <definedName name="_xlnm.Print_Area" localSheetId="20">'Prel Sq C25Int'!$BZ$8:$CE$18</definedName>
    <definedName name="_xlnm.Print_Area" localSheetId="4">'PreNov Ind C5'!$BZ$1:$CE$16,'PreNov Ind C5'!$A$1:$E$16</definedName>
    <definedName name="_xlnm.Print_Titles" localSheetId="1">'Adv Ind C2'!$A:$E,'Adv Ind C2'!$1:$7</definedName>
    <definedName name="_xlnm.Print_Titles" localSheetId="17">'Adv Sq C22'!$A:$E,'Adv Sq C22'!$1:$7</definedName>
    <definedName name="_xlnm.Print_Titles" localSheetId="21">'Barrel Sq C30'!$A:$C,'Barrel Sq C30'!$1:$6</definedName>
    <definedName name="_xlnm.Print_Titles" localSheetId="2">'Inter Ind C3'!$A:$E,'Inter Ind C3'!$1:$7</definedName>
    <definedName name="_xlnm.Print_Titles" localSheetId="3">'Nov Ind C4'!$A:$E,'Nov Ind C4'!$1:$7</definedName>
    <definedName name="_xlnm.Print_Titles" localSheetId="18">'Nov Sq C23'!$A:$E,'Nov Sq C23'!$1:$7</definedName>
    <definedName name="_xlnm.Print_Titles" localSheetId="0">'Open Ind C1'!$A:$E,'Open Ind C1'!$1:$7</definedName>
    <definedName name="_xlnm.Print_Titles" localSheetId="8">'Open PDD C10'!$A:$E,'Open PDD C10'!$1:$7</definedName>
    <definedName name="_xlnm.Print_Titles" localSheetId="16">'Open Sq C21'!$A:$E,'Open Sq C21'!$1:$7</definedName>
    <definedName name="_xlnm.Print_Titles" localSheetId="12">'PDD Barrel C30A'!$A:$C,'PDD Barrel C30A'!$1:$6</definedName>
    <definedName name="_xlnm.Print_Titles" localSheetId="13">'PDD Barrel C30B'!$A:$C,'PDD Barrel C30B'!$1:$6</definedName>
    <definedName name="_xlnm.Print_Titles" localSheetId="14">'PDD Barrel C30C'!$A:$C,'PDD Barrel C30C'!$1:$6</definedName>
    <definedName name="_xlnm.Print_Titles" localSheetId="15">'PDD Barrel C30Int'!$A:$C,'PDD Barrel C30Int'!$1:$6</definedName>
    <definedName name="_xlnm.Print_Titles" localSheetId="11">'PDD W C11 Int'!$A:$E,'PDD W C11 Int'!$1:$7</definedName>
    <definedName name="_xlnm.Print_Titles" localSheetId="9">'PDD W C11A'!$A:$E,'PDD W C11A'!$1:$7</definedName>
    <definedName name="_xlnm.Print_Titles" localSheetId="10">'PDD W C11B'!$A:$E,'PDD W C11B'!$1:$7</definedName>
    <definedName name="_xlnm.Print_Titles" localSheetId="7">'Prel Ind C6 Int'!$A:$E,'Prel Ind C6 Int'!$1:$7</definedName>
    <definedName name="_xlnm.Print_Titles" localSheetId="5">'Prel Ind C6A'!$A:$E,'Prel Ind C6A'!$1:$7</definedName>
    <definedName name="_xlnm.Print_Titles" localSheetId="6">'Prel Ind C6B'!$A:$E,'Prel Ind C6B'!$1:$7</definedName>
    <definedName name="_xlnm.Print_Titles" localSheetId="19">'Prel Sq C25'!$A:$E,'Prel Sq C25'!$1:$6</definedName>
    <definedName name="_xlnm.Print_Titles" localSheetId="20">'Prel Sq C25Int'!$A:$E,'Prel Sq C25Int'!$1:$7</definedName>
    <definedName name="_xlnm.Print_Titles" localSheetId="4">'PreNov Ind C5'!$A:$E,'PreNov Ind C5'!$1:$7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F12" i="22"/>
  <c r="CI12"/>
  <c r="BY12"/>
  <c r="BZ12"/>
  <c r="CB12"/>
  <c r="BK12"/>
  <c r="BN12"/>
  <c r="BD12"/>
  <c r="BE12"/>
  <c r="BG12"/>
  <c r="AP12"/>
  <c r="AS12"/>
  <c r="AI12"/>
  <c r="AJ12"/>
  <c r="AL12"/>
  <c r="U12"/>
  <c r="X12"/>
  <c r="N12"/>
  <c r="O12"/>
  <c r="Q12"/>
  <c r="FT15"/>
  <c r="FW15"/>
  <c r="FM15"/>
  <c r="FN15"/>
  <c r="FP15"/>
  <c r="EY15"/>
  <c r="FB15"/>
  <c r="ER15"/>
  <c r="ES15"/>
  <c r="EU15"/>
  <c r="ED15"/>
  <c r="EG15"/>
  <c r="DW15"/>
  <c r="DX15"/>
  <c r="DZ15"/>
  <c r="DI15"/>
  <c r="DL15"/>
  <c r="DB15"/>
  <c r="DC15"/>
  <c r="DE15"/>
  <c r="CF15"/>
  <c r="CI15"/>
  <c r="BY15"/>
  <c r="BZ15"/>
  <c r="CB15"/>
  <c r="BK15"/>
  <c r="BN15"/>
  <c r="BD15"/>
  <c r="BE15"/>
  <c r="BG15"/>
  <c r="AP15"/>
  <c r="AS15"/>
  <c r="AI15"/>
  <c r="AJ15"/>
  <c r="AL15"/>
  <c r="U15"/>
  <c r="X15"/>
  <c r="N15"/>
  <c r="O15"/>
  <c r="Q15"/>
  <c r="FT14"/>
  <c r="FW14"/>
  <c r="FM14"/>
  <c r="FN14"/>
  <c r="FP14"/>
  <c r="EY14"/>
  <c r="FB14"/>
  <c r="ER14"/>
  <c r="ES14"/>
  <c r="EU14"/>
  <c r="ED14"/>
  <c r="EG14"/>
  <c r="DW14"/>
  <c r="DX14"/>
  <c r="DZ14"/>
  <c r="DI14"/>
  <c r="DL14"/>
  <c r="DB14"/>
  <c r="DC14"/>
  <c r="DE14"/>
  <c r="CF14"/>
  <c r="CI14"/>
  <c r="BY14"/>
  <c r="BZ14"/>
  <c r="CB14"/>
  <c r="BK14"/>
  <c r="BN14"/>
  <c r="BD14"/>
  <c r="BE14"/>
  <c r="BG14"/>
  <c r="AP14"/>
  <c r="AS14"/>
  <c r="AI14"/>
  <c r="AJ14"/>
  <c r="AL14"/>
  <c r="U14"/>
  <c r="X14"/>
  <c r="N14"/>
  <c r="O14"/>
  <c r="Q14"/>
  <c r="FT8"/>
  <c r="FW8"/>
  <c r="FM8"/>
  <c r="FN8"/>
  <c r="FP8"/>
  <c r="EY8"/>
  <c r="FB8"/>
  <c r="ER8"/>
  <c r="ES8"/>
  <c r="EU8"/>
  <c r="ED8"/>
  <c r="EG8"/>
  <c r="DW8"/>
  <c r="DX8"/>
  <c r="DZ8"/>
  <c r="DI8"/>
  <c r="DL8"/>
  <c r="DB8"/>
  <c r="DC8"/>
  <c r="DE8"/>
  <c r="CF8"/>
  <c r="CI8"/>
  <c r="BY8"/>
  <c r="BZ8"/>
  <c r="CB8"/>
  <c r="BK8"/>
  <c r="BN8"/>
  <c r="BD8"/>
  <c r="BE8"/>
  <c r="BG8"/>
  <c r="AP8"/>
  <c r="AS8"/>
  <c r="AI8"/>
  <c r="AJ8"/>
  <c r="AL8"/>
  <c r="U8"/>
  <c r="X8"/>
  <c r="N8"/>
  <c r="O8"/>
  <c r="Q8"/>
  <c r="FT9"/>
  <c r="FW9"/>
  <c r="FM9"/>
  <c r="FN9"/>
  <c r="FP9"/>
  <c r="EY9"/>
  <c r="FB9"/>
  <c r="ER9"/>
  <c r="ES9"/>
  <c r="EU9"/>
  <c r="ED9"/>
  <c r="EG9"/>
  <c r="DW9"/>
  <c r="DX9"/>
  <c r="DZ9"/>
  <c r="DI9"/>
  <c r="DL9"/>
  <c r="DB9"/>
  <c r="DC9"/>
  <c r="DE9"/>
  <c r="CF9"/>
  <c r="CI9"/>
  <c r="BY9"/>
  <c r="BZ9"/>
  <c r="CB9"/>
  <c r="BK9"/>
  <c r="BN9"/>
  <c r="BD9"/>
  <c r="BE9"/>
  <c r="BG9"/>
  <c r="AP9"/>
  <c r="AS9"/>
  <c r="AI9"/>
  <c r="AJ9"/>
  <c r="AL9"/>
  <c r="U9"/>
  <c r="X9"/>
  <c r="N9"/>
  <c r="O9"/>
  <c r="Q9"/>
  <c r="FT11"/>
  <c r="FW11"/>
  <c r="FM11"/>
  <c r="FN11"/>
  <c r="FP11"/>
  <c r="EY11"/>
  <c r="FB11"/>
  <c r="ER11"/>
  <c r="ES11"/>
  <c r="EU11"/>
  <c r="ED11"/>
  <c r="EG11"/>
  <c r="DW11"/>
  <c r="DX11"/>
  <c r="DZ11"/>
  <c r="DI11"/>
  <c r="DL11"/>
  <c r="DB11"/>
  <c r="DC11"/>
  <c r="DE11"/>
  <c r="CF11"/>
  <c r="CI11"/>
  <c r="BY11"/>
  <c r="BZ11"/>
  <c r="CB11"/>
  <c r="BK11"/>
  <c r="BN11"/>
  <c r="BD11"/>
  <c r="BE11"/>
  <c r="BG11"/>
  <c r="AP11"/>
  <c r="AS11"/>
  <c r="AI11"/>
  <c r="AJ11"/>
  <c r="AL11"/>
  <c r="U11"/>
  <c r="X11"/>
  <c r="N11"/>
  <c r="O11"/>
  <c r="Q11"/>
  <c r="FG1"/>
  <c r="FT10"/>
  <c r="FW10"/>
  <c r="FM10"/>
  <c r="FN10"/>
  <c r="FP10"/>
  <c r="EL1"/>
  <c r="FX10"/>
  <c r="GC10"/>
  <c r="Y12"/>
  <c r="CL12"/>
  <c r="AT12"/>
  <c r="CM12"/>
  <c r="BO12"/>
  <c r="CN12"/>
  <c r="CJ12"/>
  <c r="CO12"/>
  <c r="FC11"/>
  <c r="GB11"/>
  <c r="FC9"/>
  <c r="GB9"/>
  <c r="FC8"/>
  <c r="GB8"/>
  <c r="FC14"/>
  <c r="GB14"/>
  <c r="FC15"/>
  <c r="GB15"/>
  <c r="DM11"/>
  <c r="FZ11"/>
  <c r="DM9"/>
  <c r="FZ9"/>
  <c r="DM8"/>
  <c r="FZ8"/>
  <c r="DM14"/>
  <c r="FZ14"/>
  <c r="DM15"/>
  <c r="FZ15"/>
  <c r="BO8"/>
  <c r="CN8"/>
  <c r="Y8"/>
  <c r="CL8"/>
  <c r="BO9"/>
  <c r="CN9"/>
  <c r="Y9"/>
  <c r="CL9"/>
  <c r="BO11"/>
  <c r="CN11"/>
  <c r="Y11"/>
  <c r="CL11"/>
  <c r="BO15"/>
  <c r="CN15"/>
  <c r="Y15"/>
  <c r="CL15"/>
  <c r="BO14"/>
  <c r="CN14"/>
  <c r="Y14"/>
  <c r="CL14"/>
  <c r="AT11"/>
  <c r="CM11"/>
  <c r="CJ11"/>
  <c r="CO11"/>
  <c r="EH11"/>
  <c r="GA11"/>
  <c r="FX11"/>
  <c r="GC11"/>
  <c r="AT9"/>
  <c r="CM9"/>
  <c r="CJ9"/>
  <c r="CO9"/>
  <c r="EH9"/>
  <c r="GA9"/>
  <c r="FX9"/>
  <c r="GC9"/>
  <c r="AT8"/>
  <c r="CM8"/>
  <c r="CJ8"/>
  <c r="CO8"/>
  <c r="EH8"/>
  <c r="GA8"/>
  <c r="FX8"/>
  <c r="GC8"/>
  <c r="AT14"/>
  <c r="CM14"/>
  <c r="CJ14"/>
  <c r="CO14"/>
  <c r="CP14"/>
  <c r="GI14"/>
  <c r="EH14"/>
  <c r="GA14"/>
  <c r="FX14"/>
  <c r="GC14"/>
  <c r="AT15"/>
  <c r="CM15"/>
  <c r="CJ15"/>
  <c r="CO15"/>
  <c r="EH15"/>
  <c r="GA15"/>
  <c r="FX15"/>
  <c r="GC15"/>
  <c r="GD15"/>
  <c r="GJ15"/>
  <c r="BS1"/>
  <c r="AX1"/>
  <c r="CF10"/>
  <c r="CI10"/>
  <c r="BY10"/>
  <c r="BZ10"/>
  <c r="CB10"/>
  <c r="GD8"/>
  <c r="GJ8"/>
  <c r="GD11"/>
  <c r="GJ11"/>
  <c r="CP11"/>
  <c r="GI11"/>
  <c r="GK11"/>
  <c r="GD9"/>
  <c r="GJ9"/>
  <c r="GD14"/>
  <c r="GJ14"/>
  <c r="CP9"/>
  <c r="GI9"/>
  <c r="CP12"/>
  <c r="CP8"/>
  <c r="GI8"/>
  <c r="CP15"/>
  <c r="GI15"/>
  <c r="GK15"/>
  <c r="GK14"/>
  <c r="GK9"/>
  <c r="GK8"/>
  <c r="CJ10"/>
  <c r="CO10"/>
  <c r="EY10"/>
  <c r="FB10"/>
  <c r="ED10"/>
  <c r="EG10"/>
  <c r="DI10"/>
  <c r="DL10"/>
  <c r="BK10"/>
  <c r="BN10"/>
  <c r="AP10"/>
  <c r="AS10"/>
  <c r="U10"/>
  <c r="X10"/>
  <c r="DQ1"/>
  <c r="CV1"/>
  <c r="AC1"/>
  <c r="H1"/>
  <c r="GL2"/>
  <c r="GL1"/>
  <c r="DB10"/>
  <c r="DC10"/>
  <c r="DE10"/>
  <c r="DW10"/>
  <c r="DX10"/>
  <c r="DZ10"/>
  <c r="ER10"/>
  <c r="ES10"/>
  <c r="EU10"/>
  <c r="GE2"/>
  <c r="GE1"/>
  <c r="CQ2"/>
  <c r="CQ1"/>
  <c r="AI10"/>
  <c r="AJ10"/>
  <c r="AL10"/>
  <c r="AT10"/>
  <c r="CM10"/>
  <c r="N10"/>
  <c r="O10"/>
  <c r="Q10"/>
  <c r="BD10"/>
  <c r="BE10"/>
  <c r="BG10"/>
  <c r="FC10"/>
  <c r="GB10"/>
  <c r="BO10"/>
  <c r="CN10"/>
  <c r="Y10"/>
  <c r="CL10"/>
  <c r="DM10"/>
  <c r="FZ10"/>
  <c r="EH10"/>
  <c r="GA10"/>
  <c r="CP10"/>
  <c r="GD10"/>
  <c r="GJ10"/>
  <c r="GI10"/>
  <c r="GK10"/>
  <c r="N16" i="17"/>
  <c r="N17"/>
  <c r="N18"/>
  <c r="N19"/>
  <c r="N20"/>
  <c r="N21"/>
  <c r="N22"/>
  <c r="O22"/>
  <c r="Q22"/>
  <c r="U22"/>
  <c r="X22"/>
  <c r="Y22"/>
  <c r="N8"/>
  <c r="N9"/>
  <c r="N10"/>
  <c r="N11"/>
  <c r="N12"/>
  <c r="N13"/>
  <c r="N14"/>
  <c r="O14"/>
  <c r="Q14"/>
  <c r="U14"/>
  <c r="X14"/>
  <c r="Y14"/>
  <c r="CX2"/>
  <c r="CX1"/>
  <c r="CF22"/>
  <c r="CI22"/>
  <c r="BK22"/>
  <c r="BN22"/>
  <c r="AP22"/>
  <c r="AS22"/>
  <c r="BY21"/>
  <c r="BD21"/>
  <c r="AI21"/>
  <c r="BY20"/>
  <c r="BD20"/>
  <c r="AI20"/>
  <c r="BY19"/>
  <c r="BD19"/>
  <c r="AI19"/>
  <c r="BY18"/>
  <c r="BD18"/>
  <c r="AI18"/>
  <c r="BY17"/>
  <c r="BD17"/>
  <c r="AI17"/>
  <c r="BY16"/>
  <c r="BY22"/>
  <c r="BZ22"/>
  <c r="CB22"/>
  <c r="CV22"/>
  <c r="BD16"/>
  <c r="BD22"/>
  <c r="BE22"/>
  <c r="BG22"/>
  <c r="CU22"/>
  <c r="AI16"/>
  <c r="AI22"/>
  <c r="AJ22"/>
  <c r="AL22"/>
  <c r="CT22"/>
  <c r="CS22"/>
  <c r="CW22"/>
  <c r="AT22"/>
  <c r="CM22"/>
  <c r="CJ22"/>
  <c r="CO22"/>
  <c r="BO22"/>
  <c r="CN22"/>
  <c r="CF14"/>
  <c r="BS1"/>
  <c r="CI14"/>
  <c r="BY13"/>
  <c r="BY12"/>
  <c r="BY11"/>
  <c r="BY10"/>
  <c r="BY9"/>
  <c r="BY8"/>
  <c r="BY14"/>
  <c r="BZ14"/>
  <c r="CB14"/>
  <c r="CV14"/>
  <c r="CJ14"/>
  <c r="CO14"/>
  <c r="BK14"/>
  <c r="BN14"/>
  <c r="AP14"/>
  <c r="AS14"/>
  <c r="CL22"/>
  <c r="CP22"/>
  <c r="AX1"/>
  <c r="AC1"/>
  <c r="H1"/>
  <c r="CQ1"/>
  <c r="CQ2"/>
  <c r="AI8"/>
  <c r="BD8"/>
  <c r="AI9"/>
  <c r="BD9"/>
  <c r="AI10"/>
  <c r="AI11"/>
  <c r="AI12"/>
  <c r="AI13"/>
  <c r="BD10"/>
  <c r="BD11"/>
  <c r="BD12"/>
  <c r="BD13"/>
  <c r="AI14"/>
  <c r="AJ14"/>
  <c r="AL14"/>
  <c r="CT14"/>
  <c r="BD14"/>
  <c r="BE14"/>
  <c r="BG14"/>
  <c r="CU14"/>
  <c r="CS14"/>
  <c r="CW14"/>
  <c r="AT14"/>
  <c r="CM14"/>
  <c r="BO14"/>
  <c r="CN14"/>
  <c r="CL14"/>
  <c r="CP14"/>
  <c r="L41" i="12"/>
  <c r="O41"/>
  <c r="G41"/>
  <c r="N41"/>
  <c r="L34"/>
  <c r="O34"/>
  <c r="G34"/>
  <c r="N34"/>
  <c r="L27"/>
  <c r="O27"/>
  <c r="G27"/>
  <c r="N27"/>
  <c r="L20"/>
  <c r="O20"/>
  <c r="G20"/>
  <c r="N20"/>
  <c r="P41"/>
  <c r="P34"/>
  <c r="P27"/>
  <c r="P20"/>
  <c r="L13"/>
  <c r="G13"/>
  <c r="Q1"/>
  <c r="Q2"/>
  <c r="N13"/>
  <c r="O13"/>
  <c r="P13"/>
  <c r="BW23" i="23"/>
  <c r="BO23"/>
  <c r="BP23"/>
  <c r="BR23"/>
  <c r="BE23"/>
  <c r="AW23"/>
  <c r="AX23"/>
  <c r="AZ23"/>
  <c r="AM23"/>
  <c r="AE23"/>
  <c r="AF23"/>
  <c r="AH23"/>
  <c r="U23"/>
  <c r="M23"/>
  <c r="N23"/>
  <c r="P23"/>
  <c r="BW21"/>
  <c r="BO21"/>
  <c r="BP21"/>
  <c r="BR21"/>
  <c r="BE21"/>
  <c r="AW21"/>
  <c r="AX21"/>
  <c r="AZ21"/>
  <c r="AM21"/>
  <c r="AE21"/>
  <c r="AF21"/>
  <c r="AH21"/>
  <c r="U21"/>
  <c r="M21"/>
  <c r="N21"/>
  <c r="P21"/>
  <c r="BW11"/>
  <c r="BO11"/>
  <c r="BP11"/>
  <c r="BR11"/>
  <c r="BE11"/>
  <c r="AW11"/>
  <c r="AX11"/>
  <c r="AZ11"/>
  <c r="AM11"/>
  <c r="AE11"/>
  <c r="AF11"/>
  <c r="AH11"/>
  <c r="U11"/>
  <c r="M11"/>
  <c r="N11"/>
  <c r="P11"/>
  <c r="BW24"/>
  <c r="BO24"/>
  <c r="BP24"/>
  <c r="BR24"/>
  <c r="BE24"/>
  <c r="AW24"/>
  <c r="AX24"/>
  <c r="AZ24"/>
  <c r="AM24"/>
  <c r="AE24"/>
  <c r="AF24"/>
  <c r="AH24"/>
  <c r="U24"/>
  <c r="M24"/>
  <c r="N24"/>
  <c r="P24"/>
  <c r="BW22"/>
  <c r="BO22"/>
  <c r="BP22"/>
  <c r="BR22"/>
  <c r="BE22"/>
  <c r="AW22"/>
  <c r="AX22"/>
  <c r="AZ22"/>
  <c r="AM22"/>
  <c r="AE22"/>
  <c r="AF22"/>
  <c r="AH22"/>
  <c r="U22"/>
  <c r="M22"/>
  <c r="N22"/>
  <c r="P22"/>
  <c r="BW14"/>
  <c r="BO14"/>
  <c r="BP14"/>
  <c r="BR14"/>
  <c r="BE14"/>
  <c r="AW14"/>
  <c r="AX14"/>
  <c r="AZ14"/>
  <c r="AM14"/>
  <c r="AE14"/>
  <c r="AF14"/>
  <c r="AH14"/>
  <c r="U14"/>
  <c r="M14"/>
  <c r="N14"/>
  <c r="P14"/>
  <c r="BW15"/>
  <c r="BO15"/>
  <c r="BP15"/>
  <c r="BR15"/>
  <c r="BE15"/>
  <c r="AW15"/>
  <c r="AX15"/>
  <c r="AZ15"/>
  <c r="AM15"/>
  <c r="AE15"/>
  <c r="AF15"/>
  <c r="AH15"/>
  <c r="U15"/>
  <c r="M15"/>
  <c r="N15"/>
  <c r="P15"/>
  <c r="BW20"/>
  <c r="BO20"/>
  <c r="BP20"/>
  <c r="BR20"/>
  <c r="BE20"/>
  <c r="AW20"/>
  <c r="AX20"/>
  <c r="AZ20"/>
  <c r="AM20"/>
  <c r="AE20"/>
  <c r="AF20"/>
  <c r="AH20"/>
  <c r="U20"/>
  <c r="M20"/>
  <c r="N20"/>
  <c r="P20"/>
  <c r="BW18"/>
  <c r="BO18"/>
  <c r="BP18"/>
  <c r="BR18"/>
  <c r="BE18"/>
  <c r="AW18"/>
  <c r="AX18"/>
  <c r="AZ18"/>
  <c r="AM18"/>
  <c r="AE18"/>
  <c r="AF18"/>
  <c r="AH18"/>
  <c r="U18"/>
  <c r="M18"/>
  <c r="N18"/>
  <c r="P18"/>
  <c r="BW19"/>
  <c r="BO19"/>
  <c r="BP19"/>
  <c r="BR19"/>
  <c r="BE19"/>
  <c r="AW19"/>
  <c r="AX19"/>
  <c r="AZ19"/>
  <c r="AM19"/>
  <c r="AE19"/>
  <c r="AF19"/>
  <c r="AH19"/>
  <c r="U19"/>
  <c r="M19"/>
  <c r="N19"/>
  <c r="P19"/>
  <c r="BW12"/>
  <c r="BO12"/>
  <c r="BP12"/>
  <c r="BR12"/>
  <c r="BE12"/>
  <c r="AW12"/>
  <c r="AX12"/>
  <c r="AZ12"/>
  <c r="AM12"/>
  <c r="AE12"/>
  <c r="AF12"/>
  <c r="AH12"/>
  <c r="U12"/>
  <c r="M12"/>
  <c r="N12"/>
  <c r="P12"/>
  <c r="BW13"/>
  <c r="BO13"/>
  <c r="BP13"/>
  <c r="BR13"/>
  <c r="BE13"/>
  <c r="AW13"/>
  <c r="AX13"/>
  <c r="AZ13"/>
  <c r="AM13"/>
  <c r="AE13"/>
  <c r="AF13"/>
  <c r="AH13"/>
  <c r="U13"/>
  <c r="M13"/>
  <c r="N13"/>
  <c r="P13"/>
  <c r="BW17"/>
  <c r="BO17"/>
  <c r="BP17"/>
  <c r="BR17"/>
  <c r="BE17"/>
  <c r="AW17"/>
  <c r="AX17"/>
  <c r="AZ17"/>
  <c r="AM17"/>
  <c r="AE17"/>
  <c r="AF17"/>
  <c r="AH17"/>
  <c r="U17"/>
  <c r="M17"/>
  <c r="N17"/>
  <c r="P17"/>
  <c r="BW16"/>
  <c r="BO16"/>
  <c r="BP16"/>
  <c r="BR16"/>
  <c r="BE16"/>
  <c r="AW16"/>
  <c r="AX16"/>
  <c r="AZ16"/>
  <c r="AM16"/>
  <c r="AE16"/>
  <c r="AF16"/>
  <c r="AH16"/>
  <c r="U16"/>
  <c r="M16"/>
  <c r="N16"/>
  <c r="P16"/>
  <c r="BJ1"/>
  <c r="BW8"/>
  <c r="BO8"/>
  <c r="BP8"/>
  <c r="BR8"/>
  <c r="AR1"/>
  <c r="BX23"/>
  <c r="CC23"/>
  <c r="BF23"/>
  <c r="CB23"/>
  <c r="AN23"/>
  <c r="CA23"/>
  <c r="AN24"/>
  <c r="CA24"/>
  <c r="BX22"/>
  <c r="CC22"/>
  <c r="BF22"/>
  <c r="CB22"/>
  <c r="AN22"/>
  <c r="CA22"/>
  <c r="BX15"/>
  <c r="CC15"/>
  <c r="BF15"/>
  <c r="CB15"/>
  <c r="AN15"/>
  <c r="CA15"/>
  <c r="BF20"/>
  <c r="CB20"/>
  <c r="AN20"/>
  <c r="CA20"/>
  <c r="BX12"/>
  <c r="CC12"/>
  <c r="BX13"/>
  <c r="CC13"/>
  <c r="AN13"/>
  <c r="CA13"/>
  <c r="V13"/>
  <c r="BZ13"/>
  <c r="BX11"/>
  <c r="CC11"/>
  <c r="BF11"/>
  <c r="CB11"/>
  <c r="AN11"/>
  <c r="CA11"/>
  <c r="BX8"/>
  <c r="CC8"/>
  <c r="BX18"/>
  <c r="CC18"/>
  <c r="BF18"/>
  <c r="CB18"/>
  <c r="AN18"/>
  <c r="CA18"/>
  <c r="BX17"/>
  <c r="CC17"/>
  <c r="V16"/>
  <c r="BZ16"/>
  <c r="AN16"/>
  <c r="CA16"/>
  <c r="BX16"/>
  <c r="CC16"/>
  <c r="V19"/>
  <c r="BZ19"/>
  <c r="BF24"/>
  <c r="CB24"/>
  <c r="AN19"/>
  <c r="CA19"/>
  <c r="BX19"/>
  <c r="CC19"/>
  <c r="AN14"/>
  <c r="CA14"/>
  <c r="BF14"/>
  <c r="CB14"/>
  <c r="AN21"/>
  <c r="CA21"/>
  <c r="BF21"/>
  <c r="CB21"/>
  <c r="V17"/>
  <c r="BZ17"/>
  <c r="AN17"/>
  <c r="CA17"/>
  <c r="V12"/>
  <c r="BZ12"/>
  <c r="AN12"/>
  <c r="CA12"/>
  <c r="V18"/>
  <c r="BZ18"/>
  <c r="CD18"/>
  <c r="BX20"/>
  <c r="CC20"/>
  <c r="BX14"/>
  <c r="CC14"/>
  <c r="BX24"/>
  <c r="CC24"/>
  <c r="BX21"/>
  <c r="CC21"/>
  <c r="BF16"/>
  <c r="CB16"/>
  <c r="BF17"/>
  <c r="CB17"/>
  <c r="BF13"/>
  <c r="CB13"/>
  <c r="BF12"/>
  <c r="CB12"/>
  <c r="BF19"/>
  <c r="CB19"/>
  <c r="V20"/>
  <c r="BZ20"/>
  <c r="V15"/>
  <c r="BZ15"/>
  <c r="V14"/>
  <c r="BZ14"/>
  <c r="CD14"/>
  <c r="V22"/>
  <c r="BZ22"/>
  <c r="V24"/>
  <c r="BZ24"/>
  <c r="CD24"/>
  <c r="V11"/>
  <c r="BZ11"/>
  <c r="V21"/>
  <c r="BZ21"/>
  <c r="CD21"/>
  <c r="V23"/>
  <c r="BZ23"/>
  <c r="CD23"/>
  <c r="CD11"/>
  <c r="CD15"/>
  <c r="CD19"/>
  <c r="CD13"/>
  <c r="CD16"/>
  <c r="CD22"/>
  <c r="CD20"/>
  <c r="CD12"/>
  <c r="CD17"/>
  <c r="BE8"/>
  <c r="AM8"/>
  <c r="U8"/>
  <c r="Z1"/>
  <c r="H1"/>
  <c r="M8"/>
  <c r="N8"/>
  <c r="P8"/>
  <c r="V8"/>
  <c r="BZ8"/>
  <c r="AE8"/>
  <c r="AF8"/>
  <c r="AH8"/>
  <c r="AN8"/>
  <c r="CA8"/>
  <c r="AW8"/>
  <c r="AX8"/>
  <c r="AZ8"/>
  <c r="BF8"/>
  <c r="CB8"/>
  <c r="CE1"/>
  <c r="CE2"/>
  <c r="CD8"/>
  <c r="CE8"/>
  <c r="BS15" i="24"/>
  <c r="BL15"/>
  <c r="BM15"/>
  <c r="BO15"/>
  <c r="BB15"/>
  <c r="AU15"/>
  <c r="AV15"/>
  <c r="AX15"/>
  <c r="AK15"/>
  <c r="AD15"/>
  <c r="AE15"/>
  <c r="AG15"/>
  <c r="T15"/>
  <c r="M15"/>
  <c r="N15"/>
  <c r="P15"/>
  <c r="BS18"/>
  <c r="BL18"/>
  <c r="BM18"/>
  <c r="BO18"/>
  <c r="BB18"/>
  <c r="AU18"/>
  <c r="AV18"/>
  <c r="AX18"/>
  <c r="AK18"/>
  <c r="AD18"/>
  <c r="AE18"/>
  <c r="AG18"/>
  <c r="T18"/>
  <c r="M18"/>
  <c r="N18"/>
  <c r="P18"/>
  <c r="BS21"/>
  <c r="BL21"/>
  <c r="BM21"/>
  <c r="BO21"/>
  <c r="BB21"/>
  <c r="AU21"/>
  <c r="AV21"/>
  <c r="AX21"/>
  <c r="AK21"/>
  <c r="AD21"/>
  <c r="AE21"/>
  <c r="AG21"/>
  <c r="T21"/>
  <c r="M21"/>
  <c r="N21"/>
  <c r="P21"/>
  <c r="BS13"/>
  <c r="BL13"/>
  <c r="BM13"/>
  <c r="BO13"/>
  <c r="BB13"/>
  <c r="AU13"/>
  <c r="AV13"/>
  <c r="AX13"/>
  <c r="AK13"/>
  <c r="AD13"/>
  <c r="AE13"/>
  <c r="AG13"/>
  <c r="AL13"/>
  <c r="BW13"/>
  <c r="T13"/>
  <c r="M13"/>
  <c r="N13"/>
  <c r="P13"/>
  <c r="BS16"/>
  <c r="BL16"/>
  <c r="BM16"/>
  <c r="BO16"/>
  <c r="BB16"/>
  <c r="AU16"/>
  <c r="AV16"/>
  <c r="AX16"/>
  <c r="AK16"/>
  <c r="AD16"/>
  <c r="AE16"/>
  <c r="AG16"/>
  <c r="T16"/>
  <c r="M16"/>
  <c r="N16"/>
  <c r="P16"/>
  <c r="BS17"/>
  <c r="BL17"/>
  <c r="BM17"/>
  <c r="BO17"/>
  <c r="BB17"/>
  <c r="AU17"/>
  <c r="AV17"/>
  <c r="AX17"/>
  <c r="AK17"/>
  <c r="AD17"/>
  <c r="AE17"/>
  <c r="AG17"/>
  <c r="T17"/>
  <c r="M17"/>
  <c r="N17"/>
  <c r="P17"/>
  <c r="BS20"/>
  <c r="BL20"/>
  <c r="BM20"/>
  <c r="BO20"/>
  <c r="BB20"/>
  <c r="AU20"/>
  <c r="AV20"/>
  <c r="AX20"/>
  <c r="AK20"/>
  <c r="AD20"/>
  <c r="AE20"/>
  <c r="AG20"/>
  <c r="T20"/>
  <c r="M20"/>
  <c r="N20"/>
  <c r="P20"/>
  <c r="BS12"/>
  <c r="BL12"/>
  <c r="BM12"/>
  <c r="BO12"/>
  <c r="BB12"/>
  <c r="AU12"/>
  <c r="AV12"/>
  <c r="AX12"/>
  <c r="AK12"/>
  <c r="AD12"/>
  <c r="AE12"/>
  <c r="AG12"/>
  <c r="AL12"/>
  <c r="BW12"/>
  <c r="T12"/>
  <c r="M12"/>
  <c r="N12"/>
  <c r="P12"/>
  <c r="BS14"/>
  <c r="BL14"/>
  <c r="BM14"/>
  <c r="BO14"/>
  <c r="BB14"/>
  <c r="AU14"/>
  <c r="AV14"/>
  <c r="AX14"/>
  <c r="AK14"/>
  <c r="AD14"/>
  <c r="AE14"/>
  <c r="AG14"/>
  <c r="T14"/>
  <c r="M14"/>
  <c r="N14"/>
  <c r="P14"/>
  <c r="BS19"/>
  <c r="BL19"/>
  <c r="BM19"/>
  <c r="BO19"/>
  <c r="BB19"/>
  <c r="AU19"/>
  <c r="AV19"/>
  <c r="AX19"/>
  <c r="AK19"/>
  <c r="AD19"/>
  <c r="AE19"/>
  <c r="AG19"/>
  <c r="AL19"/>
  <c r="BW19"/>
  <c r="T19"/>
  <c r="M19"/>
  <c r="N19"/>
  <c r="P19"/>
  <c r="BS8"/>
  <c r="BL8"/>
  <c r="BM8"/>
  <c r="BO8"/>
  <c r="BB8"/>
  <c r="AU8"/>
  <c r="AV8"/>
  <c r="AX8"/>
  <c r="AK8"/>
  <c r="AD8"/>
  <c r="AE8"/>
  <c r="AG8"/>
  <c r="T8"/>
  <c r="M8"/>
  <c r="N8"/>
  <c r="P8"/>
  <c r="BG1"/>
  <c r="AP1"/>
  <c r="BS9"/>
  <c r="BL9"/>
  <c r="BM9"/>
  <c r="BO9"/>
  <c r="BT15"/>
  <c r="BY15"/>
  <c r="BC15"/>
  <c r="BX15"/>
  <c r="AL15"/>
  <c r="BW15"/>
  <c r="BT16"/>
  <c r="BY16"/>
  <c r="AL16"/>
  <c r="BW16"/>
  <c r="U16"/>
  <c r="BV16"/>
  <c r="BT18"/>
  <c r="BY18"/>
  <c r="BC18"/>
  <c r="BX18"/>
  <c r="AL18"/>
  <c r="BW18"/>
  <c r="BC16"/>
  <c r="BX16"/>
  <c r="BZ16"/>
  <c r="U18"/>
  <c r="BV18"/>
  <c r="U15"/>
  <c r="BV15"/>
  <c r="BT13"/>
  <c r="BY13"/>
  <c r="BC13"/>
  <c r="BX13"/>
  <c r="U13"/>
  <c r="BV13"/>
  <c r="BT21"/>
  <c r="BY21"/>
  <c r="BC21"/>
  <c r="BX21"/>
  <c r="AL21"/>
  <c r="BW21"/>
  <c r="U21"/>
  <c r="BV21"/>
  <c r="BT17"/>
  <c r="BY17"/>
  <c r="BC17"/>
  <c r="BX17"/>
  <c r="AL17"/>
  <c r="BW17"/>
  <c r="U17"/>
  <c r="BV17"/>
  <c r="BT9"/>
  <c r="BY9"/>
  <c r="BT20"/>
  <c r="BY20"/>
  <c r="BC20"/>
  <c r="BX20"/>
  <c r="AL20"/>
  <c r="BW20"/>
  <c r="U20"/>
  <c r="BV20"/>
  <c r="BT14"/>
  <c r="BY14"/>
  <c r="BC14"/>
  <c r="BX14"/>
  <c r="AL14"/>
  <c r="BW14"/>
  <c r="U14"/>
  <c r="BV14"/>
  <c r="BT12"/>
  <c r="BY12"/>
  <c r="BC12"/>
  <c r="BX12"/>
  <c r="U12"/>
  <c r="BV12"/>
  <c r="BT19"/>
  <c r="BY19"/>
  <c r="BC19"/>
  <c r="BX19"/>
  <c r="U19"/>
  <c r="BV19"/>
  <c r="BT8"/>
  <c r="BY8"/>
  <c r="BC8"/>
  <c r="BX8"/>
  <c r="AL8"/>
  <c r="BW8"/>
  <c r="U8"/>
  <c r="BV8"/>
  <c r="BZ12"/>
  <c r="BZ17"/>
  <c r="BZ21"/>
  <c r="BZ15"/>
  <c r="BZ18"/>
  <c r="BZ19"/>
  <c r="BZ14"/>
  <c r="BZ20"/>
  <c r="BZ8"/>
  <c r="BZ13"/>
  <c r="BB9"/>
  <c r="AK9"/>
  <c r="T9"/>
  <c r="Y1"/>
  <c r="H1"/>
  <c r="CA2"/>
  <c r="CA1"/>
  <c r="AU9"/>
  <c r="AV9"/>
  <c r="AX9"/>
  <c r="AD9"/>
  <c r="AE9"/>
  <c r="AG9"/>
  <c r="M9"/>
  <c r="N9"/>
  <c r="P9"/>
  <c r="U9"/>
  <c r="BV9"/>
  <c r="AL9"/>
  <c r="BW9"/>
  <c r="BC9"/>
  <c r="BX9"/>
  <c r="BZ9"/>
  <c r="CD2" i="19"/>
  <c r="CD1"/>
  <c r="M8"/>
  <c r="M9"/>
  <c r="M10"/>
  <c r="M11"/>
  <c r="M12"/>
  <c r="M13"/>
  <c r="M14"/>
  <c r="N14"/>
  <c r="P14"/>
  <c r="BZ14"/>
  <c r="AE8"/>
  <c r="AE9"/>
  <c r="AE10"/>
  <c r="AE11"/>
  <c r="AE12"/>
  <c r="AE13"/>
  <c r="AE14"/>
  <c r="AF14"/>
  <c r="AH14"/>
  <c r="CA14"/>
  <c r="AW8"/>
  <c r="AW9"/>
  <c r="AW10"/>
  <c r="AW11"/>
  <c r="AW12"/>
  <c r="AW13"/>
  <c r="AW14"/>
  <c r="AX14"/>
  <c r="AZ14"/>
  <c r="CB14"/>
  <c r="BO8"/>
  <c r="BO9"/>
  <c r="BO10"/>
  <c r="BO11"/>
  <c r="BO12"/>
  <c r="BO13"/>
  <c r="BO14"/>
  <c r="BP14"/>
  <c r="BR14"/>
  <c r="CC14"/>
  <c r="CD14"/>
  <c r="AR1"/>
  <c r="BJ1"/>
  <c r="BW14"/>
  <c r="BX14"/>
  <c r="CI14"/>
  <c r="BE14"/>
  <c r="AM14"/>
  <c r="U14"/>
  <c r="Z1"/>
  <c r="H1"/>
  <c r="CK1"/>
  <c r="CK2"/>
  <c r="V14"/>
  <c r="CF14"/>
  <c r="BF14"/>
  <c r="CH14"/>
  <c r="AN14"/>
  <c r="CG14"/>
  <c r="CJ14"/>
  <c r="EN13" i="30"/>
  <c r="EQ13"/>
  <c r="FR13"/>
  <c r="EG13"/>
  <c r="EB13"/>
  <c r="EC13"/>
  <c r="DR13"/>
  <c r="DS13"/>
  <c r="DU13"/>
  <c r="DD13"/>
  <c r="DG13"/>
  <c r="FQ13"/>
  <c r="CW13"/>
  <c r="CR13"/>
  <c r="CS13"/>
  <c r="CH13"/>
  <c r="CI13"/>
  <c r="CK13"/>
  <c r="BT13"/>
  <c r="BW13"/>
  <c r="FP13"/>
  <c r="BM13"/>
  <c r="BH13"/>
  <c r="BI13"/>
  <c r="AX13"/>
  <c r="AY13"/>
  <c r="BA13"/>
  <c r="AJ13"/>
  <c r="AM13"/>
  <c r="FO13"/>
  <c r="AC13"/>
  <c r="X13"/>
  <c r="Y13"/>
  <c r="N13"/>
  <c r="O13"/>
  <c r="Q13"/>
  <c r="EN12"/>
  <c r="EQ12"/>
  <c r="FR12"/>
  <c r="EG12"/>
  <c r="EB12"/>
  <c r="EC12"/>
  <c r="DR12"/>
  <c r="DS12"/>
  <c r="DU12"/>
  <c r="DD12"/>
  <c r="DG12"/>
  <c r="FQ12"/>
  <c r="CW12"/>
  <c r="CR12"/>
  <c r="CS12"/>
  <c r="CH12"/>
  <c r="CI12"/>
  <c r="CK12"/>
  <c r="BT12"/>
  <c r="BW12"/>
  <c r="FP12"/>
  <c r="BM12"/>
  <c r="BH12"/>
  <c r="BI12"/>
  <c r="AX12"/>
  <c r="AY12"/>
  <c r="BA12"/>
  <c r="AJ12"/>
  <c r="AM12"/>
  <c r="FO12"/>
  <c r="AC12"/>
  <c r="X12"/>
  <c r="Y12"/>
  <c r="N12"/>
  <c r="O12"/>
  <c r="Q12"/>
  <c r="EN9"/>
  <c r="EQ9"/>
  <c r="FR9"/>
  <c r="EG9"/>
  <c r="EB9"/>
  <c r="EC9"/>
  <c r="DR9"/>
  <c r="DS9"/>
  <c r="DU9"/>
  <c r="DD9"/>
  <c r="DG9"/>
  <c r="FQ9"/>
  <c r="CW9"/>
  <c r="CR9"/>
  <c r="CS9"/>
  <c r="CH9"/>
  <c r="CI9"/>
  <c r="CK9"/>
  <c r="BT9"/>
  <c r="BW9"/>
  <c r="FP9"/>
  <c r="BM9"/>
  <c r="BH9"/>
  <c r="BI9"/>
  <c r="AX9"/>
  <c r="AY9"/>
  <c r="BA9"/>
  <c r="AJ9"/>
  <c r="AM9"/>
  <c r="FO9"/>
  <c r="AC9"/>
  <c r="X9"/>
  <c r="Y9"/>
  <c r="N9"/>
  <c r="O9"/>
  <c r="Q9"/>
  <c r="EN8"/>
  <c r="EQ8"/>
  <c r="FR8"/>
  <c r="EG8"/>
  <c r="EB8"/>
  <c r="EC8"/>
  <c r="DR8"/>
  <c r="DS8"/>
  <c r="DU8"/>
  <c r="DD8"/>
  <c r="DG8"/>
  <c r="FQ8"/>
  <c r="CW8"/>
  <c r="CR8"/>
  <c r="CS8"/>
  <c r="CH8"/>
  <c r="CI8"/>
  <c r="CK8"/>
  <c r="BT8"/>
  <c r="BW8"/>
  <c r="FP8"/>
  <c r="BM8"/>
  <c r="BH8"/>
  <c r="BI8"/>
  <c r="AX8"/>
  <c r="AY8"/>
  <c r="BA8"/>
  <c r="AJ8"/>
  <c r="AM8"/>
  <c r="FO8"/>
  <c r="AC8"/>
  <c r="X8"/>
  <c r="Y8"/>
  <c r="N8"/>
  <c r="O8"/>
  <c r="Q8"/>
  <c r="EN1"/>
  <c r="DY1"/>
  <c r="DL1"/>
  <c r="DD1"/>
  <c r="CO1"/>
  <c r="CB1"/>
  <c r="AE9"/>
  <c r="AF9"/>
  <c r="FH9"/>
  <c r="CY8"/>
  <c r="CZ8"/>
  <c r="FJ8"/>
  <c r="AE8"/>
  <c r="AF8"/>
  <c r="FH8"/>
  <c r="AE13"/>
  <c r="AF13"/>
  <c r="FH13"/>
  <c r="CY12"/>
  <c r="CZ12"/>
  <c r="FJ12"/>
  <c r="AE12"/>
  <c r="AF12"/>
  <c r="FH12"/>
  <c r="EI12"/>
  <c r="EJ12"/>
  <c r="FK12"/>
  <c r="BO12"/>
  <c r="BP12"/>
  <c r="FI12"/>
  <c r="FL12"/>
  <c r="EI8"/>
  <c r="EJ8"/>
  <c r="FK8"/>
  <c r="BO8"/>
  <c r="BP8"/>
  <c r="FI8"/>
  <c r="FL8"/>
  <c r="CY9"/>
  <c r="CZ9"/>
  <c r="FJ9"/>
  <c r="BO9"/>
  <c r="BP9"/>
  <c r="FI9"/>
  <c r="EI9"/>
  <c r="EJ9"/>
  <c r="FK9"/>
  <c r="FL9"/>
  <c r="CY13"/>
  <c r="CZ13"/>
  <c r="FJ13"/>
  <c r="EI13"/>
  <c r="EJ13"/>
  <c r="FK13"/>
  <c r="BO13"/>
  <c r="BP13"/>
  <c r="FI13"/>
  <c r="FS8"/>
  <c r="FS9"/>
  <c r="FS12"/>
  <c r="FL13"/>
  <c r="FS13"/>
  <c r="FC8"/>
  <c r="DH8"/>
  <c r="EV8"/>
  <c r="FD8"/>
  <c r="FC9"/>
  <c r="FD9"/>
  <c r="FC12"/>
  <c r="DH12"/>
  <c r="EV12"/>
  <c r="FD12"/>
  <c r="FC13"/>
  <c r="FD13"/>
  <c r="ER13"/>
  <c r="EW13"/>
  <c r="FA8"/>
  <c r="AN8"/>
  <c r="ET8"/>
  <c r="FB8"/>
  <c r="FA9"/>
  <c r="AN9"/>
  <c r="ET9"/>
  <c r="FB9"/>
  <c r="FA12"/>
  <c r="AN12"/>
  <c r="ET12"/>
  <c r="FB12"/>
  <c r="BX12"/>
  <c r="EU12"/>
  <c r="FA13"/>
  <c r="AN13"/>
  <c r="ET13"/>
  <c r="FB13"/>
  <c r="ER8"/>
  <c r="EW8"/>
  <c r="ER9"/>
  <c r="EW9"/>
  <c r="BX8"/>
  <c r="EU8"/>
  <c r="ER12"/>
  <c r="EW12"/>
  <c r="EX12"/>
  <c r="BX13"/>
  <c r="EU13"/>
  <c r="BX9"/>
  <c r="EU9"/>
  <c r="DH13"/>
  <c r="EV13"/>
  <c r="DH9"/>
  <c r="EV9"/>
  <c r="FE13"/>
  <c r="FE12"/>
  <c r="FE9"/>
  <c r="FE8"/>
  <c r="EX8"/>
  <c r="EX13"/>
  <c r="EX9"/>
  <c r="FT2"/>
  <c r="FM2"/>
  <c r="FF2"/>
  <c r="EY2"/>
  <c r="FT1"/>
  <c r="FM1"/>
  <c r="FF1"/>
  <c r="EY1"/>
  <c r="BT1"/>
  <c r="BE1"/>
  <c r="AR1"/>
  <c r="AJ1"/>
  <c r="U1"/>
  <c r="H1"/>
  <c r="AF11" i="14"/>
  <c r="AI11"/>
  <c r="AJ11"/>
  <c r="AO11"/>
  <c r="X11"/>
  <c r="AA11"/>
  <c r="AB11"/>
  <c r="AN11"/>
  <c r="P11"/>
  <c r="S11"/>
  <c r="T11"/>
  <c r="AM11"/>
  <c r="H11"/>
  <c r="K11"/>
  <c r="L11"/>
  <c r="AL11"/>
  <c r="AF1"/>
  <c r="AF9"/>
  <c r="AI9"/>
  <c r="AJ9"/>
  <c r="AO9"/>
  <c r="AP11"/>
  <c r="X9"/>
  <c r="AA9"/>
  <c r="P9"/>
  <c r="S9"/>
  <c r="H9"/>
  <c r="K9"/>
  <c r="X1"/>
  <c r="P1"/>
  <c r="H1"/>
  <c r="T9"/>
  <c r="AM9"/>
  <c r="L9"/>
  <c r="AL9"/>
  <c r="AB9"/>
  <c r="AN9"/>
  <c r="AQ1"/>
  <c r="AQ2"/>
  <c r="AP9"/>
  <c r="BS1" i="9"/>
  <c r="U14"/>
  <c r="CF14"/>
  <c r="CI14"/>
  <c r="BY13"/>
  <c r="BY12"/>
  <c r="BY11"/>
  <c r="BY10"/>
  <c r="BY9"/>
  <c r="BY8"/>
  <c r="BY14"/>
  <c r="BZ14"/>
  <c r="CB14"/>
  <c r="CJ14"/>
  <c r="CO14"/>
  <c r="BK14"/>
  <c r="BN14"/>
  <c r="AP14"/>
  <c r="AS14"/>
  <c r="X14"/>
  <c r="AX1"/>
  <c r="AC1"/>
  <c r="H1"/>
  <c r="BD8"/>
  <c r="BD9"/>
  <c r="BD10"/>
  <c r="BD11"/>
  <c r="BD12"/>
  <c r="BD13"/>
  <c r="AI8"/>
  <c r="AI9"/>
  <c r="AI10"/>
  <c r="AI11"/>
  <c r="AI12"/>
  <c r="AI13"/>
  <c r="N8"/>
  <c r="N9"/>
  <c r="N10"/>
  <c r="N11"/>
  <c r="N12"/>
  <c r="N13"/>
  <c r="CQ1"/>
  <c r="CQ2"/>
  <c r="N14"/>
  <c r="O14"/>
  <c r="Q14"/>
  <c r="Y14"/>
  <c r="CL14"/>
  <c r="AI14"/>
  <c r="AJ14"/>
  <c r="AL14"/>
  <c r="AT14"/>
  <c r="CM14"/>
  <c r="BD14"/>
  <c r="BE14"/>
  <c r="BG14"/>
  <c r="BO14"/>
  <c r="CN14"/>
  <c r="CP14"/>
  <c r="J30" i="28"/>
  <c r="M30"/>
  <c r="F30"/>
  <c r="L30"/>
  <c r="N30"/>
  <c r="J34"/>
  <c r="M34"/>
  <c r="F34"/>
  <c r="L34"/>
  <c r="J32"/>
  <c r="M32"/>
  <c r="F32"/>
  <c r="L32"/>
  <c r="J28"/>
  <c r="M28"/>
  <c r="F28"/>
  <c r="L28"/>
  <c r="J26"/>
  <c r="M26"/>
  <c r="F26"/>
  <c r="L26"/>
  <c r="J24"/>
  <c r="M24"/>
  <c r="F24"/>
  <c r="L24"/>
  <c r="J22"/>
  <c r="M22"/>
  <c r="F22"/>
  <c r="L22"/>
  <c r="J20"/>
  <c r="M20"/>
  <c r="F20"/>
  <c r="L20"/>
  <c r="J18"/>
  <c r="M18"/>
  <c r="F18"/>
  <c r="L18"/>
  <c r="J16"/>
  <c r="M16"/>
  <c r="F16"/>
  <c r="L16"/>
  <c r="J14"/>
  <c r="M14"/>
  <c r="F14"/>
  <c r="L14"/>
  <c r="J12"/>
  <c r="M12"/>
  <c r="F12"/>
  <c r="L12"/>
  <c r="J10"/>
  <c r="M10"/>
  <c r="F10"/>
  <c r="L10"/>
  <c r="N10"/>
  <c r="N12"/>
  <c r="N14"/>
  <c r="N16"/>
  <c r="N18"/>
  <c r="N20"/>
  <c r="N22"/>
  <c r="N24"/>
  <c r="N26"/>
  <c r="N28"/>
  <c r="N32"/>
  <c r="N34"/>
  <c r="J8"/>
  <c r="F8"/>
  <c r="O1"/>
  <c r="O2"/>
  <c r="L8"/>
  <c r="M8"/>
  <c r="N8"/>
  <c r="J30" i="31"/>
  <c r="M30"/>
  <c r="F30"/>
  <c r="L30"/>
  <c r="J28"/>
  <c r="M28"/>
  <c r="F28"/>
  <c r="L28"/>
  <c r="J26"/>
  <c r="M26"/>
  <c r="F26"/>
  <c r="L26"/>
  <c r="J24"/>
  <c r="M24"/>
  <c r="F24"/>
  <c r="L24"/>
  <c r="J22"/>
  <c r="M22"/>
  <c r="F22"/>
  <c r="L22"/>
  <c r="J20"/>
  <c r="M20"/>
  <c r="F20"/>
  <c r="L20"/>
  <c r="J18"/>
  <c r="M18"/>
  <c r="F18"/>
  <c r="L18"/>
  <c r="J16"/>
  <c r="M16"/>
  <c r="F16"/>
  <c r="L16"/>
  <c r="J14"/>
  <c r="M14"/>
  <c r="F14"/>
  <c r="L14"/>
  <c r="J12"/>
  <c r="M12"/>
  <c r="F12"/>
  <c r="L12"/>
  <c r="J10"/>
  <c r="M10"/>
  <c r="F10"/>
  <c r="L10"/>
  <c r="J8"/>
  <c r="M8"/>
  <c r="F8"/>
  <c r="L8"/>
  <c r="O2"/>
  <c r="O1"/>
  <c r="N8"/>
  <c r="N10"/>
  <c r="N12"/>
  <c r="N14"/>
  <c r="N16"/>
  <c r="N18"/>
  <c r="N20"/>
  <c r="N22"/>
  <c r="N24"/>
  <c r="N26"/>
  <c r="N28"/>
  <c r="N30"/>
  <c r="J22" i="32"/>
  <c r="M22"/>
  <c r="F22"/>
  <c r="L22"/>
  <c r="J20"/>
  <c r="M20"/>
  <c r="F20"/>
  <c r="L20"/>
  <c r="J18"/>
  <c r="M18"/>
  <c r="F18"/>
  <c r="L18"/>
  <c r="J16"/>
  <c r="M16"/>
  <c r="F16"/>
  <c r="L16"/>
  <c r="J14"/>
  <c r="M14"/>
  <c r="F14"/>
  <c r="L14"/>
  <c r="J12"/>
  <c r="M12"/>
  <c r="F12"/>
  <c r="L12"/>
  <c r="J10"/>
  <c r="M10"/>
  <c r="F10"/>
  <c r="L10"/>
  <c r="J8"/>
  <c r="M8"/>
  <c r="F8"/>
  <c r="L8"/>
  <c r="O2"/>
  <c r="O1"/>
  <c r="N8"/>
  <c r="N10"/>
  <c r="N12"/>
  <c r="N14"/>
  <c r="N16"/>
  <c r="N18"/>
  <c r="N20"/>
  <c r="N22"/>
  <c r="J8" i="33"/>
  <c r="M8"/>
  <c r="F8"/>
  <c r="L8"/>
  <c r="J10"/>
  <c r="M10"/>
  <c r="F10"/>
  <c r="L10"/>
  <c r="O2"/>
  <c r="O1"/>
  <c r="N10"/>
  <c r="N8"/>
  <c r="T9" i="35"/>
  <c r="Y9"/>
  <c r="P9"/>
  <c r="X9"/>
  <c r="L9"/>
  <c r="W9"/>
  <c r="H9"/>
  <c r="V9"/>
  <c r="AA2"/>
  <c r="AA1"/>
  <c r="T1"/>
  <c r="P1"/>
  <c r="L1"/>
  <c r="H1"/>
  <c r="Z9"/>
  <c r="T23" i="27"/>
  <c r="Y23"/>
  <c r="P23"/>
  <c r="X23"/>
  <c r="L23"/>
  <c r="W23"/>
  <c r="H23"/>
  <c r="V23"/>
  <c r="T21"/>
  <c r="Y21"/>
  <c r="P21"/>
  <c r="X21"/>
  <c r="L21"/>
  <c r="W21"/>
  <c r="H21"/>
  <c r="V21"/>
  <c r="T9"/>
  <c r="Y9"/>
  <c r="P9"/>
  <c r="X9"/>
  <c r="L9"/>
  <c r="W9"/>
  <c r="H9"/>
  <c r="V9"/>
  <c r="T15"/>
  <c r="Y15"/>
  <c r="P15"/>
  <c r="X15"/>
  <c r="L15"/>
  <c r="W15"/>
  <c r="H15"/>
  <c r="V15"/>
  <c r="T13"/>
  <c r="Y13"/>
  <c r="P13"/>
  <c r="X13"/>
  <c r="L13"/>
  <c r="W13"/>
  <c r="H13"/>
  <c r="V13"/>
  <c r="T11"/>
  <c r="Y11"/>
  <c r="P11"/>
  <c r="X11"/>
  <c r="L11"/>
  <c r="W11"/>
  <c r="H11"/>
  <c r="V11"/>
  <c r="T19"/>
  <c r="Y19"/>
  <c r="P19"/>
  <c r="X19"/>
  <c r="L19"/>
  <c r="W19"/>
  <c r="H19"/>
  <c r="V19"/>
  <c r="T1"/>
  <c r="T17"/>
  <c r="Y17"/>
  <c r="P1"/>
  <c r="Z11"/>
  <c r="Z13"/>
  <c r="Z15"/>
  <c r="Z9"/>
  <c r="Z21"/>
  <c r="Z23"/>
  <c r="Z19"/>
  <c r="H17"/>
  <c r="L1"/>
  <c r="H1"/>
  <c r="P17"/>
  <c r="X17"/>
  <c r="L17"/>
  <c r="W17"/>
  <c r="V17"/>
  <c r="AA1"/>
  <c r="AA2"/>
  <c r="Z17"/>
  <c r="T11" i="34"/>
  <c r="Y11"/>
  <c r="P11"/>
  <c r="X11"/>
  <c r="L11"/>
  <c r="W11"/>
  <c r="H11"/>
  <c r="V11"/>
  <c r="T13"/>
  <c r="Y13"/>
  <c r="P13"/>
  <c r="X13"/>
  <c r="L13"/>
  <c r="W13"/>
  <c r="H13"/>
  <c r="V13"/>
  <c r="T19"/>
  <c r="Y19"/>
  <c r="P19"/>
  <c r="X19"/>
  <c r="L19"/>
  <c r="W19"/>
  <c r="H19"/>
  <c r="V19"/>
  <c r="T27"/>
  <c r="Y27"/>
  <c r="P27"/>
  <c r="X27"/>
  <c r="L27"/>
  <c r="W27"/>
  <c r="H27"/>
  <c r="V27"/>
  <c r="T25"/>
  <c r="Y25"/>
  <c r="P25"/>
  <c r="X25"/>
  <c r="L25"/>
  <c r="W25"/>
  <c r="H25"/>
  <c r="V25"/>
  <c r="T9"/>
  <c r="Y9"/>
  <c r="P9"/>
  <c r="X9"/>
  <c r="L9"/>
  <c r="W9"/>
  <c r="H9"/>
  <c r="V9"/>
  <c r="T17"/>
  <c r="Y17"/>
  <c r="P17"/>
  <c r="X17"/>
  <c r="L17"/>
  <c r="W17"/>
  <c r="H17"/>
  <c r="V17"/>
  <c r="T29"/>
  <c r="Y29"/>
  <c r="P29"/>
  <c r="X29"/>
  <c r="L29"/>
  <c r="W29"/>
  <c r="H29"/>
  <c r="V29"/>
  <c r="T31"/>
  <c r="Y31"/>
  <c r="P31"/>
  <c r="X31"/>
  <c r="L31"/>
  <c r="W31"/>
  <c r="H31"/>
  <c r="V31"/>
  <c r="T15"/>
  <c r="Y15"/>
  <c r="P15"/>
  <c r="X15"/>
  <c r="L15"/>
  <c r="W15"/>
  <c r="H15"/>
  <c r="V15"/>
  <c r="T21"/>
  <c r="Y21"/>
  <c r="P21"/>
  <c r="X21"/>
  <c r="L21"/>
  <c r="W21"/>
  <c r="H21"/>
  <c r="V21"/>
  <c r="T23"/>
  <c r="Y23"/>
  <c r="P23"/>
  <c r="X23"/>
  <c r="L23"/>
  <c r="W23"/>
  <c r="H23"/>
  <c r="V23"/>
  <c r="AA2"/>
  <c r="AA1"/>
  <c r="T1"/>
  <c r="P1"/>
  <c r="L1"/>
  <c r="H1"/>
  <c r="Z11"/>
  <c r="Z23"/>
  <c r="Z21"/>
  <c r="Z15"/>
  <c r="Z31"/>
  <c r="Z29"/>
  <c r="Z17"/>
  <c r="Z9"/>
  <c r="Z25"/>
  <c r="Z27"/>
  <c r="Z19"/>
  <c r="Z13"/>
  <c r="BS10" i="37"/>
  <c r="BM10"/>
  <c r="BN10"/>
  <c r="BO10"/>
  <c r="BB10"/>
  <c r="AV10"/>
  <c r="AW10"/>
  <c r="AX10"/>
  <c r="AK10"/>
  <c r="AE10"/>
  <c r="AF10"/>
  <c r="AG10"/>
  <c r="T10"/>
  <c r="N10"/>
  <c r="O10"/>
  <c r="P10"/>
  <c r="BS9"/>
  <c r="BM9"/>
  <c r="BN9"/>
  <c r="BO9"/>
  <c r="BB9"/>
  <c r="AV9"/>
  <c r="AW9"/>
  <c r="AX9"/>
  <c r="AK9"/>
  <c r="AE9"/>
  <c r="AF9"/>
  <c r="AG9"/>
  <c r="T9"/>
  <c r="N9"/>
  <c r="O9"/>
  <c r="P9"/>
  <c r="BS8"/>
  <c r="BM8"/>
  <c r="BN8"/>
  <c r="BO8"/>
  <c r="BB8"/>
  <c r="AV8"/>
  <c r="AW8"/>
  <c r="AX8"/>
  <c r="AK8"/>
  <c r="AE8"/>
  <c r="AF8"/>
  <c r="AG8"/>
  <c r="T8"/>
  <c r="N8"/>
  <c r="O8"/>
  <c r="P8"/>
  <c r="CA2"/>
  <c r="CA1"/>
  <c r="BG1"/>
  <c r="AP1"/>
  <c r="Y1"/>
  <c r="H1"/>
  <c r="BC8"/>
  <c r="BX8"/>
  <c r="AL8"/>
  <c r="BW8"/>
  <c r="U8"/>
  <c r="BV8"/>
  <c r="BC10"/>
  <c r="BX10"/>
  <c r="AL10"/>
  <c r="BW10"/>
  <c r="U10"/>
  <c r="BV10"/>
  <c r="BC9"/>
  <c r="BX9"/>
  <c r="AL9"/>
  <c r="BW9"/>
  <c r="U9"/>
  <c r="BV9"/>
  <c r="BT9"/>
  <c r="BY9"/>
  <c r="BZ9"/>
  <c r="BT8"/>
  <c r="BY8"/>
  <c r="BZ8"/>
  <c r="BT10"/>
  <c r="BY10"/>
  <c r="BZ10"/>
  <c r="BS11" i="26"/>
  <c r="BM11"/>
  <c r="BN11"/>
  <c r="BO11"/>
  <c r="BB11"/>
  <c r="AV11"/>
  <c r="AW11"/>
  <c r="AX11"/>
  <c r="AK11"/>
  <c r="AE11"/>
  <c r="AF11"/>
  <c r="AG11"/>
  <c r="T11"/>
  <c r="N11"/>
  <c r="O11"/>
  <c r="P11"/>
  <c r="BS19"/>
  <c r="BM19"/>
  <c r="BN19"/>
  <c r="BO19"/>
  <c r="BB19"/>
  <c r="AV19"/>
  <c r="AW19"/>
  <c r="AX19"/>
  <c r="AK19"/>
  <c r="AE19"/>
  <c r="AF19"/>
  <c r="AG19"/>
  <c r="T19"/>
  <c r="N19"/>
  <c r="O19"/>
  <c r="P19"/>
  <c r="BS17"/>
  <c r="BM17"/>
  <c r="BN17"/>
  <c r="BO17"/>
  <c r="BB17"/>
  <c r="AV17"/>
  <c r="AW17"/>
  <c r="AX17"/>
  <c r="AK17"/>
  <c r="AE17"/>
  <c r="AF17"/>
  <c r="AG17"/>
  <c r="T17"/>
  <c r="N17"/>
  <c r="O17"/>
  <c r="P17"/>
  <c r="BS12"/>
  <c r="BM12"/>
  <c r="BN12"/>
  <c r="BO12"/>
  <c r="BB12"/>
  <c r="AV12"/>
  <c r="AW12"/>
  <c r="AX12"/>
  <c r="AK12"/>
  <c r="AE12"/>
  <c r="AF12"/>
  <c r="AG12"/>
  <c r="T12"/>
  <c r="N12"/>
  <c r="O12"/>
  <c r="P12"/>
  <c r="BS8"/>
  <c r="BM8"/>
  <c r="BN8"/>
  <c r="BO8"/>
  <c r="BB8"/>
  <c r="AV8"/>
  <c r="AW8"/>
  <c r="AX8"/>
  <c r="AK8"/>
  <c r="AE8"/>
  <c r="AF8"/>
  <c r="AG8"/>
  <c r="T8"/>
  <c r="N8"/>
  <c r="O8"/>
  <c r="P8"/>
  <c r="BS14"/>
  <c r="BM14"/>
  <c r="BN14"/>
  <c r="BO14"/>
  <c r="BB14"/>
  <c r="AV14"/>
  <c r="AW14"/>
  <c r="AX14"/>
  <c r="AK14"/>
  <c r="AE14"/>
  <c r="AF14"/>
  <c r="AG14"/>
  <c r="T14"/>
  <c r="N14"/>
  <c r="O14"/>
  <c r="P14"/>
  <c r="BS15"/>
  <c r="BM15"/>
  <c r="BN15"/>
  <c r="BO15"/>
  <c r="BB15"/>
  <c r="AV15"/>
  <c r="AW15"/>
  <c r="AX15"/>
  <c r="AK15"/>
  <c r="AE15"/>
  <c r="AF15"/>
  <c r="AG15"/>
  <c r="T15"/>
  <c r="N15"/>
  <c r="O15"/>
  <c r="P15"/>
  <c r="BS18"/>
  <c r="BM18"/>
  <c r="BN18"/>
  <c r="BO18"/>
  <c r="BB18"/>
  <c r="AV18"/>
  <c r="AW18"/>
  <c r="AX18"/>
  <c r="AK18"/>
  <c r="AE18"/>
  <c r="AF18"/>
  <c r="AG18"/>
  <c r="T18"/>
  <c r="N18"/>
  <c r="O18"/>
  <c r="P18"/>
  <c r="BS16"/>
  <c r="BM16"/>
  <c r="BN16"/>
  <c r="BO16"/>
  <c r="BB16"/>
  <c r="AV16"/>
  <c r="AW16"/>
  <c r="AX16"/>
  <c r="AK16"/>
  <c r="AE16"/>
  <c r="AF16"/>
  <c r="AG16"/>
  <c r="T16"/>
  <c r="N16"/>
  <c r="O16"/>
  <c r="P16"/>
  <c r="BS9"/>
  <c r="BM9"/>
  <c r="BN9"/>
  <c r="BO9"/>
  <c r="BB9"/>
  <c r="AV9"/>
  <c r="AW9"/>
  <c r="AX9"/>
  <c r="AK9"/>
  <c r="AE9"/>
  <c r="AF9"/>
  <c r="AG9"/>
  <c r="T9"/>
  <c r="N9"/>
  <c r="O9"/>
  <c r="P9"/>
  <c r="BS10"/>
  <c r="BM10"/>
  <c r="BN10"/>
  <c r="BO10"/>
  <c r="BB10"/>
  <c r="AV10"/>
  <c r="AW10"/>
  <c r="AX10"/>
  <c r="AK10"/>
  <c r="AE10"/>
  <c r="AF10"/>
  <c r="AG10"/>
  <c r="T10"/>
  <c r="N10"/>
  <c r="O10"/>
  <c r="P10"/>
  <c r="BG1"/>
  <c r="BS13"/>
  <c r="BM13"/>
  <c r="BN13"/>
  <c r="BO13"/>
  <c r="AP1"/>
  <c r="BT8"/>
  <c r="BY8"/>
  <c r="AL8"/>
  <c r="BW8"/>
  <c r="U8"/>
  <c r="BV8"/>
  <c r="AL12"/>
  <c r="BW12"/>
  <c r="U12"/>
  <c r="BV12"/>
  <c r="BC11"/>
  <c r="BX11"/>
  <c r="AL11"/>
  <c r="BW11"/>
  <c r="U11"/>
  <c r="BV11"/>
  <c r="BT17"/>
  <c r="BY17"/>
  <c r="BC17"/>
  <c r="BX17"/>
  <c r="BC19"/>
  <c r="BX19"/>
  <c r="AL19"/>
  <c r="BW19"/>
  <c r="U19"/>
  <c r="BV19"/>
  <c r="BT14"/>
  <c r="BY14"/>
  <c r="AL14"/>
  <c r="BW14"/>
  <c r="U14"/>
  <c r="BV14"/>
  <c r="BT15"/>
  <c r="BY15"/>
  <c r="AL15"/>
  <c r="BW15"/>
  <c r="U15"/>
  <c r="BV15"/>
  <c r="BT18"/>
  <c r="BY18"/>
  <c r="AL18"/>
  <c r="BW18"/>
  <c r="U18"/>
  <c r="BV18"/>
  <c r="BT16"/>
  <c r="BY16"/>
  <c r="AL16"/>
  <c r="BW16"/>
  <c r="U16"/>
  <c r="BV16"/>
  <c r="BT9"/>
  <c r="BY9"/>
  <c r="AL9"/>
  <c r="BW9"/>
  <c r="U9"/>
  <c r="BV9"/>
  <c r="BT10"/>
  <c r="BY10"/>
  <c r="AL10"/>
  <c r="BW10"/>
  <c r="U10"/>
  <c r="BV10"/>
  <c r="BT13"/>
  <c r="BY13"/>
  <c r="BC10"/>
  <c r="BX10"/>
  <c r="BC9"/>
  <c r="BX9"/>
  <c r="BC16"/>
  <c r="BX16"/>
  <c r="BC18"/>
  <c r="BX18"/>
  <c r="BZ18"/>
  <c r="BC15"/>
  <c r="BX15"/>
  <c r="BC14"/>
  <c r="BX14"/>
  <c r="BZ14"/>
  <c r="BC8"/>
  <c r="BX8"/>
  <c r="BC12"/>
  <c r="BX12"/>
  <c r="BT12"/>
  <c r="BY12"/>
  <c r="U17"/>
  <c r="BV17"/>
  <c r="AL17"/>
  <c r="BW17"/>
  <c r="BT19"/>
  <c r="BY19"/>
  <c r="BZ19"/>
  <c r="BT11"/>
  <c r="BY11"/>
  <c r="BZ9"/>
  <c r="BZ11"/>
  <c r="BZ8"/>
  <c r="BZ15"/>
  <c r="BZ16"/>
  <c r="BZ10"/>
  <c r="BZ12"/>
  <c r="BZ17"/>
  <c r="BB13"/>
  <c r="AK13"/>
  <c r="T13"/>
  <c r="Y1"/>
  <c r="H1"/>
  <c r="AV13"/>
  <c r="AW13"/>
  <c r="AX13"/>
  <c r="AE13"/>
  <c r="AF13"/>
  <c r="AG13"/>
  <c r="AL13"/>
  <c r="BW13"/>
  <c r="N13"/>
  <c r="O13"/>
  <c r="P13"/>
  <c r="CA1"/>
  <c r="CA2"/>
  <c r="U13"/>
  <c r="BV13"/>
  <c r="BC13"/>
  <c r="BX13"/>
  <c r="BZ13"/>
  <c r="BS17" i="36"/>
  <c r="BM17"/>
  <c r="BN17"/>
  <c r="BO17"/>
  <c r="BB17"/>
  <c r="AV17"/>
  <c r="AW17"/>
  <c r="AX17"/>
  <c r="AK17"/>
  <c r="AE17"/>
  <c r="AF17"/>
  <c r="AG17"/>
  <c r="T17"/>
  <c r="N17"/>
  <c r="O17"/>
  <c r="P17"/>
  <c r="BS8"/>
  <c r="BM8"/>
  <c r="BN8"/>
  <c r="BO8"/>
  <c r="BB8"/>
  <c r="AV8"/>
  <c r="AW8"/>
  <c r="AX8"/>
  <c r="AK8"/>
  <c r="AE8"/>
  <c r="AF8"/>
  <c r="AG8"/>
  <c r="T8"/>
  <c r="N8"/>
  <c r="O8"/>
  <c r="P8"/>
  <c r="BS15"/>
  <c r="BM15"/>
  <c r="BN15"/>
  <c r="BO15"/>
  <c r="BB15"/>
  <c r="AV15"/>
  <c r="AW15"/>
  <c r="AX15"/>
  <c r="AK15"/>
  <c r="AE15"/>
  <c r="AF15"/>
  <c r="AG15"/>
  <c r="T15"/>
  <c r="N15"/>
  <c r="O15"/>
  <c r="P15"/>
  <c r="BS12"/>
  <c r="BM12"/>
  <c r="BN12"/>
  <c r="BO12"/>
  <c r="BB12"/>
  <c r="AV12"/>
  <c r="AW12"/>
  <c r="AX12"/>
  <c r="AK12"/>
  <c r="AE12"/>
  <c r="AF12"/>
  <c r="AG12"/>
  <c r="T12"/>
  <c r="N12"/>
  <c r="O12"/>
  <c r="P12"/>
  <c r="BS16"/>
  <c r="BM16"/>
  <c r="BN16"/>
  <c r="BO16"/>
  <c r="BB16"/>
  <c r="AV16"/>
  <c r="AW16"/>
  <c r="AX16"/>
  <c r="AK16"/>
  <c r="AE16"/>
  <c r="AF16"/>
  <c r="AG16"/>
  <c r="T16"/>
  <c r="N16"/>
  <c r="O16"/>
  <c r="P16"/>
  <c r="BS11"/>
  <c r="BM11"/>
  <c r="BN11"/>
  <c r="BO11"/>
  <c r="BB11"/>
  <c r="AV11"/>
  <c r="AW11"/>
  <c r="AX11"/>
  <c r="AK11"/>
  <c r="AE11"/>
  <c r="AF11"/>
  <c r="AG11"/>
  <c r="T11"/>
  <c r="N11"/>
  <c r="O11"/>
  <c r="P11"/>
  <c r="BS13"/>
  <c r="BM13"/>
  <c r="BN13"/>
  <c r="BO13"/>
  <c r="BB13"/>
  <c r="AV13"/>
  <c r="AW13"/>
  <c r="AX13"/>
  <c r="AK13"/>
  <c r="AE13"/>
  <c r="AF13"/>
  <c r="AG13"/>
  <c r="T13"/>
  <c r="N13"/>
  <c r="O13"/>
  <c r="P13"/>
  <c r="BS14"/>
  <c r="BM14"/>
  <c r="BN14"/>
  <c r="BO14"/>
  <c r="BB14"/>
  <c r="AV14"/>
  <c r="AW14"/>
  <c r="AX14"/>
  <c r="AK14"/>
  <c r="AE14"/>
  <c r="AF14"/>
  <c r="AG14"/>
  <c r="T14"/>
  <c r="N14"/>
  <c r="O14"/>
  <c r="P14"/>
  <c r="BS9"/>
  <c r="BM9"/>
  <c r="BN9"/>
  <c r="BO9"/>
  <c r="BB9"/>
  <c r="AV9"/>
  <c r="AW9"/>
  <c r="AX9"/>
  <c r="AK9"/>
  <c r="AE9"/>
  <c r="AF9"/>
  <c r="AG9"/>
  <c r="T9"/>
  <c r="N9"/>
  <c r="O9"/>
  <c r="P9"/>
  <c r="BS10"/>
  <c r="BM10"/>
  <c r="BN10"/>
  <c r="BO10"/>
  <c r="BB10"/>
  <c r="AV10"/>
  <c r="AW10"/>
  <c r="AX10"/>
  <c r="AK10"/>
  <c r="AE10"/>
  <c r="AF10"/>
  <c r="AG10"/>
  <c r="T10"/>
  <c r="N10"/>
  <c r="O10"/>
  <c r="P10"/>
  <c r="CA2"/>
  <c r="CA1"/>
  <c r="BG1"/>
  <c r="AP1"/>
  <c r="Y1"/>
  <c r="H1"/>
  <c r="AL16"/>
  <c r="BW16"/>
  <c r="BT17"/>
  <c r="BY17"/>
  <c r="AL17"/>
  <c r="BW17"/>
  <c r="U17"/>
  <c r="BV17"/>
  <c r="BT8"/>
  <c r="BY8"/>
  <c r="BC8"/>
  <c r="BX8"/>
  <c r="AL15"/>
  <c r="BW15"/>
  <c r="BT16"/>
  <c r="BY16"/>
  <c r="BC16"/>
  <c r="BX16"/>
  <c r="AL12"/>
  <c r="BW12"/>
  <c r="BT13"/>
  <c r="BY13"/>
  <c r="BC13"/>
  <c r="BX13"/>
  <c r="AL13"/>
  <c r="BW13"/>
  <c r="AL14"/>
  <c r="BW14"/>
  <c r="AL10"/>
  <c r="BW10"/>
  <c r="BT9"/>
  <c r="BY9"/>
  <c r="BC9"/>
  <c r="BX9"/>
  <c r="AL9"/>
  <c r="BW9"/>
  <c r="AL11"/>
  <c r="BW11"/>
  <c r="BC15"/>
  <c r="BX15"/>
  <c r="BT15"/>
  <c r="BY15"/>
  <c r="BC10"/>
  <c r="BX10"/>
  <c r="BT10"/>
  <c r="BY10"/>
  <c r="BC14"/>
  <c r="BX14"/>
  <c r="BT14"/>
  <c r="BY14"/>
  <c r="BC11"/>
  <c r="BX11"/>
  <c r="BT11"/>
  <c r="BY11"/>
  <c r="BC12"/>
  <c r="BX12"/>
  <c r="BT12"/>
  <c r="BY12"/>
  <c r="AL8"/>
  <c r="BW8"/>
  <c r="U10"/>
  <c r="BV10"/>
  <c r="U9"/>
  <c r="BV9"/>
  <c r="U14"/>
  <c r="BV14"/>
  <c r="U13"/>
  <c r="BV13"/>
  <c r="U11"/>
  <c r="BV11"/>
  <c r="U16"/>
  <c r="BV16"/>
  <c r="U12"/>
  <c r="BV12"/>
  <c r="U15"/>
  <c r="BV15"/>
  <c r="U8"/>
  <c r="BV8"/>
  <c r="BC17"/>
  <c r="BX17"/>
  <c r="BZ17"/>
  <c r="BZ12"/>
  <c r="BZ11"/>
  <c r="BZ14"/>
  <c r="BZ15"/>
  <c r="BZ16"/>
  <c r="BZ13"/>
  <c r="BZ9"/>
  <c r="BZ8"/>
  <c r="BZ10"/>
  <c r="N24" i="21"/>
  <c r="AF24"/>
  <c r="N13"/>
  <c r="BW14"/>
  <c r="BE14"/>
  <c r="AM14"/>
  <c r="U14"/>
  <c r="BP13"/>
  <c r="AX13"/>
  <c r="AF13"/>
  <c r="BP12"/>
  <c r="AX12"/>
  <c r="AF12"/>
  <c r="N12"/>
  <c r="BP11"/>
  <c r="AX11"/>
  <c r="AF11"/>
  <c r="N11"/>
  <c r="BP10"/>
  <c r="AX10"/>
  <c r="AF10"/>
  <c r="N10"/>
  <c r="BP9"/>
  <c r="AX9"/>
  <c r="AF9"/>
  <c r="N9"/>
  <c r="BP8"/>
  <c r="AX8"/>
  <c r="AF8"/>
  <c r="N8"/>
  <c r="N14"/>
  <c r="O14"/>
  <c r="P14"/>
  <c r="BW22"/>
  <c r="BE22"/>
  <c r="AM22"/>
  <c r="U22"/>
  <c r="BP21"/>
  <c r="AX21"/>
  <c r="AF21"/>
  <c r="N21"/>
  <c r="BP20"/>
  <c r="AX20"/>
  <c r="AF20"/>
  <c r="N20"/>
  <c r="BP19"/>
  <c r="AX19"/>
  <c r="AF19"/>
  <c r="N19"/>
  <c r="BP18"/>
  <c r="AX18"/>
  <c r="AF18"/>
  <c r="N18"/>
  <c r="BP17"/>
  <c r="AX17"/>
  <c r="AF17"/>
  <c r="N17"/>
  <c r="BP16"/>
  <c r="BP22"/>
  <c r="BQ22"/>
  <c r="BR22"/>
  <c r="BX22"/>
  <c r="CC22"/>
  <c r="AX16"/>
  <c r="AX22"/>
  <c r="AY22"/>
  <c r="AZ22"/>
  <c r="BF22"/>
  <c r="CB22"/>
  <c r="AF16"/>
  <c r="AF22"/>
  <c r="AG22"/>
  <c r="AH22"/>
  <c r="AN22"/>
  <c r="CA22"/>
  <c r="N16"/>
  <c r="N22"/>
  <c r="O22"/>
  <c r="P22"/>
  <c r="V22"/>
  <c r="BZ22"/>
  <c r="BJ1"/>
  <c r="BW30"/>
  <c r="BP29"/>
  <c r="BP28"/>
  <c r="BP27"/>
  <c r="BP26"/>
  <c r="BP25"/>
  <c r="BP24"/>
  <c r="AR1"/>
  <c r="CD22"/>
  <c r="BP14"/>
  <c r="BQ14"/>
  <c r="BR14"/>
  <c r="BX14"/>
  <c r="CC14"/>
  <c r="AX14"/>
  <c r="AY14"/>
  <c r="AZ14"/>
  <c r="BF14"/>
  <c r="CB14"/>
  <c r="AF14"/>
  <c r="AG14"/>
  <c r="AH14"/>
  <c r="AN14"/>
  <c r="CA14"/>
  <c r="V14"/>
  <c r="BZ14"/>
  <c r="BP30"/>
  <c r="BQ30"/>
  <c r="BR30"/>
  <c r="BX30"/>
  <c r="CC30"/>
  <c r="CD14"/>
  <c r="BE30"/>
  <c r="AM30"/>
  <c r="U30"/>
  <c r="Z1"/>
  <c r="H1"/>
  <c r="AX24"/>
  <c r="AX25"/>
  <c r="AX26"/>
  <c r="AX27"/>
  <c r="AX28"/>
  <c r="AX29"/>
  <c r="AF25"/>
  <c r="AF26"/>
  <c r="AF27"/>
  <c r="AF28"/>
  <c r="AF29"/>
  <c r="N25"/>
  <c r="N26"/>
  <c r="N27"/>
  <c r="N28"/>
  <c r="N29"/>
  <c r="CE1"/>
  <c r="CE2"/>
  <c r="AF30"/>
  <c r="AG30"/>
  <c r="AH30"/>
  <c r="AN30"/>
  <c r="CA30"/>
  <c r="N30"/>
  <c r="O30"/>
  <c r="P30"/>
  <c r="V30"/>
  <c r="BZ30"/>
  <c r="AX30"/>
  <c r="AY30"/>
  <c r="AZ30"/>
  <c r="BF30"/>
  <c r="CB30"/>
  <c r="CD30"/>
  <c r="BW14" i="38"/>
  <c r="BE14"/>
  <c r="AM14"/>
  <c r="U14"/>
  <c r="BP13"/>
  <c r="AX13"/>
  <c r="AF13"/>
  <c r="N13"/>
  <c r="BP12"/>
  <c r="AX12"/>
  <c r="AF12"/>
  <c r="N12"/>
  <c r="BP11"/>
  <c r="AX11"/>
  <c r="AF11"/>
  <c r="N11"/>
  <c r="BP10"/>
  <c r="AX10"/>
  <c r="AF10"/>
  <c r="N10"/>
  <c r="BP9"/>
  <c r="AX9"/>
  <c r="AF9"/>
  <c r="N9"/>
  <c r="BP8"/>
  <c r="BP14"/>
  <c r="BQ14"/>
  <c r="BR14"/>
  <c r="BX14"/>
  <c r="CC14"/>
  <c r="AX8"/>
  <c r="AX14"/>
  <c r="AY14"/>
  <c r="AZ14"/>
  <c r="BF14"/>
  <c r="CB14"/>
  <c r="AF8"/>
  <c r="AF14"/>
  <c r="AG14"/>
  <c r="AH14"/>
  <c r="AN14"/>
  <c r="CA14"/>
  <c r="N8"/>
  <c r="N14"/>
  <c r="O14"/>
  <c r="P14"/>
  <c r="V14"/>
  <c r="BZ14"/>
  <c r="CE2"/>
  <c r="CE1"/>
  <c r="BJ1"/>
  <c r="AR1"/>
  <c r="Z1"/>
  <c r="H1"/>
  <c r="CD14"/>
  <c r="BW15" i="25"/>
  <c r="BP15"/>
  <c r="BQ15"/>
  <c r="BS15"/>
  <c r="BE15"/>
  <c r="AX15"/>
  <c r="AY15"/>
  <c r="BA15"/>
  <c r="AM15"/>
  <c r="AF15"/>
  <c r="AG15"/>
  <c r="AI15"/>
  <c r="U15"/>
  <c r="N15"/>
  <c r="O15"/>
  <c r="Q15"/>
  <c r="BW11"/>
  <c r="BP11"/>
  <c r="BQ11"/>
  <c r="BS11"/>
  <c r="BE11"/>
  <c r="AX11"/>
  <c r="AY11"/>
  <c r="BA11"/>
  <c r="AM11"/>
  <c r="AF11"/>
  <c r="AG11"/>
  <c r="AI11"/>
  <c r="U11"/>
  <c r="N11"/>
  <c r="O11"/>
  <c r="Q11"/>
  <c r="BW13"/>
  <c r="BP13"/>
  <c r="BQ13"/>
  <c r="BS13"/>
  <c r="BE13"/>
  <c r="AX13"/>
  <c r="AY13"/>
  <c r="BA13"/>
  <c r="AM13"/>
  <c r="AF13"/>
  <c r="AG13"/>
  <c r="AI13"/>
  <c r="U13"/>
  <c r="N13"/>
  <c r="O13"/>
  <c r="Q13"/>
  <c r="BW12"/>
  <c r="BP12"/>
  <c r="BQ12"/>
  <c r="BS12"/>
  <c r="BE12"/>
  <c r="AX12"/>
  <c r="AY12"/>
  <c r="BA12"/>
  <c r="AM12"/>
  <c r="AF12"/>
  <c r="AG12"/>
  <c r="AI12"/>
  <c r="U12"/>
  <c r="N12"/>
  <c r="O12"/>
  <c r="Q12"/>
  <c r="BW9"/>
  <c r="BP9"/>
  <c r="BQ9"/>
  <c r="BS9"/>
  <c r="BE9"/>
  <c r="AX9"/>
  <c r="AY9"/>
  <c r="BA9"/>
  <c r="AM9"/>
  <c r="AF9"/>
  <c r="AG9"/>
  <c r="AI9"/>
  <c r="U9"/>
  <c r="N9"/>
  <c r="O9"/>
  <c r="Q9"/>
  <c r="BW8"/>
  <c r="BP8"/>
  <c r="BQ8"/>
  <c r="BS8"/>
  <c r="BE8"/>
  <c r="AX8"/>
  <c r="AY8"/>
  <c r="BA8"/>
  <c r="AM8"/>
  <c r="AF8"/>
  <c r="AG8"/>
  <c r="AI8"/>
  <c r="U8"/>
  <c r="N8"/>
  <c r="O8"/>
  <c r="Q8"/>
  <c r="BW14"/>
  <c r="BP14"/>
  <c r="BQ14"/>
  <c r="BS14"/>
  <c r="BE14"/>
  <c r="AX14"/>
  <c r="AY14"/>
  <c r="BA14"/>
  <c r="AM14"/>
  <c r="AF14"/>
  <c r="AG14"/>
  <c r="AI14"/>
  <c r="U14"/>
  <c r="N14"/>
  <c r="O14"/>
  <c r="Q14"/>
  <c r="BW10"/>
  <c r="BP10"/>
  <c r="BQ10"/>
  <c r="BS10"/>
  <c r="BE10"/>
  <c r="AX10"/>
  <c r="AY10"/>
  <c r="BA10"/>
  <c r="AM10"/>
  <c r="AF10"/>
  <c r="AG10"/>
  <c r="AI10"/>
  <c r="U10"/>
  <c r="N10"/>
  <c r="O10"/>
  <c r="Q10"/>
  <c r="BJ1"/>
  <c r="BW16"/>
  <c r="BP16"/>
  <c r="BQ16"/>
  <c r="BS16"/>
  <c r="AR1"/>
  <c r="BX15"/>
  <c r="CC15"/>
  <c r="AN15"/>
  <c r="CA15"/>
  <c r="V15"/>
  <c r="BZ15"/>
  <c r="BX13"/>
  <c r="CC13"/>
  <c r="BX11"/>
  <c r="CC11"/>
  <c r="BX12"/>
  <c r="CC12"/>
  <c r="AN12"/>
  <c r="CA12"/>
  <c r="V12"/>
  <c r="BZ12"/>
  <c r="BX9"/>
  <c r="CC9"/>
  <c r="BX14"/>
  <c r="CC14"/>
  <c r="BX10"/>
  <c r="CC10"/>
  <c r="AN10"/>
  <c r="CA10"/>
  <c r="V10"/>
  <c r="BZ10"/>
  <c r="BX16"/>
  <c r="CC16"/>
  <c r="V8"/>
  <c r="BZ8"/>
  <c r="AN8"/>
  <c r="CA8"/>
  <c r="BX8"/>
  <c r="CC8"/>
  <c r="V14"/>
  <c r="BZ14"/>
  <c r="AN14"/>
  <c r="CA14"/>
  <c r="V9"/>
  <c r="BZ9"/>
  <c r="AN9"/>
  <c r="CA9"/>
  <c r="V13"/>
  <c r="BZ13"/>
  <c r="AN13"/>
  <c r="CA13"/>
  <c r="V11"/>
  <c r="BZ11"/>
  <c r="AN11"/>
  <c r="CA11"/>
  <c r="BF10"/>
  <c r="CB10"/>
  <c r="BF14"/>
  <c r="CB14"/>
  <c r="BF8"/>
  <c r="CB8"/>
  <c r="BF9"/>
  <c r="CB9"/>
  <c r="BF12"/>
  <c r="CB12"/>
  <c r="CD12"/>
  <c r="BF13"/>
  <c r="CB13"/>
  <c r="BF11"/>
  <c r="CB11"/>
  <c r="BF15"/>
  <c r="CB15"/>
  <c r="CD10"/>
  <c r="CD15"/>
  <c r="CD13"/>
  <c r="CD11"/>
  <c r="CD8"/>
  <c r="CD9"/>
  <c r="CD14"/>
  <c r="BE16"/>
  <c r="AM16"/>
  <c r="U16"/>
  <c r="Z1"/>
  <c r="H1"/>
  <c r="AX16"/>
  <c r="AY16"/>
  <c r="BA16"/>
  <c r="AF16"/>
  <c r="AG16"/>
  <c r="AI16"/>
  <c r="AN16"/>
  <c r="CA16"/>
  <c r="N16"/>
  <c r="O16"/>
  <c r="Q16"/>
  <c r="V16"/>
  <c r="BZ16"/>
  <c r="CE1"/>
  <c r="CE2"/>
  <c r="BF16"/>
  <c r="CB16"/>
  <c r="CD16"/>
</calcChain>
</file>

<file path=xl/sharedStrings.xml><?xml version="1.0" encoding="utf-8"?>
<sst xmlns="http://schemas.openxmlformats.org/spreadsheetml/2006/main" count="2490" uniqueCount="285">
  <si>
    <t>Madeline Winwood</t>
  </si>
  <si>
    <t>Kamilaroi Footloose</t>
  </si>
  <si>
    <t>Tesse Ferguson</t>
  </si>
  <si>
    <t>Serendipity Scarlet</t>
  </si>
  <si>
    <t>Graidey Hawken</t>
  </si>
  <si>
    <t>Maleka Mitchell</t>
  </si>
  <si>
    <t>Hope-Louise Irwin</t>
  </si>
  <si>
    <t>Peyton Halloran</t>
  </si>
  <si>
    <t>Class: 6A</t>
  </si>
  <si>
    <t>Class: 11 Integrated</t>
  </si>
  <si>
    <t>Tiannah Whitney</t>
  </si>
  <si>
    <t>Class: 6B</t>
  </si>
  <si>
    <t>Class: 6 Integrated</t>
  </si>
  <si>
    <t>Hunterview Sinatra</t>
  </si>
  <si>
    <t>Indiana</t>
  </si>
  <si>
    <t>Renee Holzinger</t>
  </si>
  <si>
    <t>Graidy Hawken</t>
  </si>
  <si>
    <t>Elizabeth Irwin</t>
  </si>
  <si>
    <t>Cobadah Park Xena</t>
  </si>
  <si>
    <t>Cobbadah Park Xena</t>
  </si>
  <si>
    <t>Darani Cumming</t>
  </si>
  <si>
    <t>Scone Vaulting</t>
  </si>
  <si>
    <t>Stephanie Dore</t>
  </si>
  <si>
    <t>Quicksilver</t>
  </si>
  <si>
    <t>McKeira Cumming</t>
  </si>
  <si>
    <t>WAEVA</t>
  </si>
  <si>
    <t>WP Cognac</t>
  </si>
  <si>
    <t>Independent</t>
  </si>
  <si>
    <t>Quick Magic</t>
  </si>
  <si>
    <t>MEV</t>
  </si>
  <si>
    <t>Class: 2 M &amp; F</t>
  </si>
  <si>
    <t>Class: 3 M &amp; F</t>
  </si>
  <si>
    <t>Class: 4 M &amp; F</t>
  </si>
  <si>
    <t>Judge at D</t>
  </si>
  <si>
    <t>Sydney Vaulting Group</t>
  </si>
  <si>
    <t>Philip Rutter</t>
  </si>
  <si>
    <t>Melinda Halloran</t>
  </si>
  <si>
    <t xml:space="preserve">Fassifern </t>
  </si>
  <si>
    <t>Sprintime Rustic Stomp</t>
  </si>
  <si>
    <t>Capriole</t>
  </si>
  <si>
    <t>Breanna Tappel</t>
  </si>
  <si>
    <t>Class: 5</t>
  </si>
  <si>
    <t>Class:  1 M &amp; F</t>
  </si>
  <si>
    <t>Jerri Dixon</t>
  </si>
  <si>
    <t>James Hocking</t>
  </si>
  <si>
    <t>Class: 25</t>
  </si>
  <si>
    <t>Class: 25 Int</t>
  </si>
  <si>
    <t>Scone Brumbies</t>
  </si>
  <si>
    <t>Caitlin Vincent</t>
  </si>
  <si>
    <t>No open teams</t>
  </si>
  <si>
    <t>Georgie Kenneth</t>
  </si>
  <si>
    <t>Gail Beatie</t>
  </si>
  <si>
    <t>SVG</t>
  </si>
  <si>
    <t>Darani Cummings</t>
  </si>
  <si>
    <t>Ind / Ella Springs</t>
  </si>
  <si>
    <t>Angie</t>
  </si>
  <si>
    <t>Tristyn</t>
  </si>
  <si>
    <t>Mathias</t>
  </si>
  <si>
    <t>Compulsories</t>
  </si>
  <si>
    <t>Gail Beatty</t>
  </si>
  <si>
    <t>Scratched</t>
  </si>
  <si>
    <t>Quick Magc</t>
  </si>
  <si>
    <t>Gail Beattie</t>
  </si>
  <si>
    <t>Darryn Fedricks</t>
  </si>
  <si>
    <t>Gabrielly Orrock</t>
  </si>
  <si>
    <t>Phillip Ritter</t>
  </si>
  <si>
    <t>lizabeth Irwin</t>
  </si>
  <si>
    <t>Jamie Haste</t>
  </si>
  <si>
    <t>Anna Betts</t>
  </si>
  <si>
    <t>Fassifern</t>
  </si>
  <si>
    <t>Lucy  Betts</t>
  </si>
  <si>
    <t>Jean Betts</t>
  </si>
  <si>
    <t>Carlee Roberts</t>
  </si>
  <si>
    <t>Abbigail Bedford</t>
  </si>
  <si>
    <t>Charlotte Lovelock</t>
  </si>
  <si>
    <t>Emily Jones</t>
  </si>
  <si>
    <t>Riva Pietersz</t>
  </si>
  <si>
    <t>Eden Kautz</t>
  </si>
  <si>
    <t>Charlotte Lee</t>
  </si>
  <si>
    <t>EQ Vaulting Committee</t>
  </si>
  <si>
    <t>Class: 30</t>
  </si>
  <si>
    <t>Australian National Championship 26-27 Sept 2015</t>
  </si>
  <si>
    <t>Ella Springs</t>
  </si>
  <si>
    <t>PAAV</t>
  </si>
  <si>
    <t>Kingfisher</t>
  </si>
  <si>
    <t>Byron Bay Equestrian</t>
  </si>
  <si>
    <t>Southern Highlands</t>
  </si>
  <si>
    <t>Class: 31C</t>
  </si>
  <si>
    <t>Class: 31A</t>
  </si>
  <si>
    <t>REVA</t>
  </si>
  <si>
    <t>SVG/Southern Highlands</t>
  </si>
  <si>
    <t>Melissa Stone</t>
  </si>
  <si>
    <t>Eila Badger</t>
  </si>
  <si>
    <t>Indpendent/Fassifern</t>
  </si>
  <si>
    <t>Mckeira Cumming</t>
  </si>
  <si>
    <t>Lucy Paul</t>
  </si>
  <si>
    <t>Kimberley Fowler</t>
  </si>
  <si>
    <t>Ruby Kennett McLaughlin</t>
  </si>
  <si>
    <t>Charlotte Ratcliff Roach</t>
  </si>
  <si>
    <t>Class: 31B</t>
  </si>
  <si>
    <t>Scone</t>
  </si>
  <si>
    <t>Capriole / Byron Bay Equestrian</t>
  </si>
  <si>
    <t>???</t>
  </si>
  <si>
    <t>Tegan Davis</t>
  </si>
  <si>
    <t>Mali Chapman</t>
  </si>
  <si>
    <t>Georgina Heard</t>
  </si>
  <si>
    <t>Rebecca Kennedy</t>
  </si>
  <si>
    <t>Nicola Barlow</t>
  </si>
  <si>
    <t>Rachael Barlow</t>
  </si>
  <si>
    <t>Hannah Del-Villar</t>
  </si>
  <si>
    <t>Matilda Harper-Mills</t>
  </si>
  <si>
    <t>Lilly Tamai</t>
  </si>
  <si>
    <t>Eloise Smith</t>
  </si>
  <si>
    <t>Courtney Slater</t>
  </si>
  <si>
    <t>Gabrielle Orrock</t>
  </si>
  <si>
    <t>Brianna Toms</t>
  </si>
  <si>
    <t>Liana Toms</t>
  </si>
  <si>
    <t>Ella springs</t>
  </si>
  <si>
    <t>Kelsey Hawken</t>
  </si>
  <si>
    <t xml:space="preserve">Graidey Hawken </t>
  </si>
  <si>
    <t>Elena Del-Villar</t>
  </si>
  <si>
    <t>Lindsey White</t>
  </si>
  <si>
    <t>Class: 31 Integrated</t>
  </si>
  <si>
    <t>WAEV</t>
  </si>
  <si>
    <t>Keiran Halliday</t>
  </si>
  <si>
    <t>Barra-Amba Harrison</t>
  </si>
  <si>
    <t>Mikayla Brooks</t>
  </si>
  <si>
    <t>Lila-May Brooks</t>
  </si>
  <si>
    <t>Judge at D:</t>
  </si>
  <si>
    <t>D</t>
  </si>
  <si>
    <t>Jedge at D:</t>
  </si>
  <si>
    <t>Lucy Betts</t>
  </si>
  <si>
    <t>Sarah Grayson</t>
  </si>
  <si>
    <t>Class: 21</t>
  </si>
  <si>
    <t>Kamilaroi Cavalier</t>
  </si>
  <si>
    <t>Melanie Fedrick</t>
  </si>
  <si>
    <t>Class: 22</t>
  </si>
  <si>
    <t>Alexandra Playfoot</t>
  </si>
  <si>
    <t>Brigadoon</t>
  </si>
  <si>
    <t>Mike Winwood</t>
  </si>
  <si>
    <t>Team Zelos</t>
  </si>
  <si>
    <t>Jarrod Boyle</t>
  </si>
  <si>
    <t>Justin Boyle</t>
  </si>
  <si>
    <t>Alexandra Moon</t>
  </si>
  <si>
    <t>Crème Brulee</t>
  </si>
  <si>
    <t>Robyn Boyle</t>
  </si>
  <si>
    <t>Scone Thoroughbreds</t>
  </si>
  <si>
    <t>Class: 23</t>
  </si>
  <si>
    <t>Class: 10</t>
  </si>
  <si>
    <t>Quicksilver/Ella Springs</t>
  </si>
  <si>
    <t>Iramoo Megabyte</t>
  </si>
  <si>
    <t>Wendy Singlehurst</t>
  </si>
  <si>
    <t>Zac Singlehurst</t>
  </si>
  <si>
    <t>Novice PDD Walk</t>
  </si>
  <si>
    <t>Class: 11 A</t>
  </si>
  <si>
    <t>Springfield Commander</t>
  </si>
  <si>
    <t>Kerri Wilson</t>
  </si>
  <si>
    <t>Ima Scotch Seeker</t>
  </si>
  <si>
    <t>Kay Fowler</t>
  </si>
  <si>
    <t>Serendipity Scarlett</t>
  </si>
  <si>
    <t>Sharna Kirkham</t>
  </si>
  <si>
    <t>SVG/Fassifern</t>
  </si>
  <si>
    <t>Edelweiss Pierre</t>
  </si>
  <si>
    <t>EP Morgan</t>
  </si>
  <si>
    <t>Class: 11 B</t>
  </si>
  <si>
    <t>No.</t>
  </si>
  <si>
    <t>Vaulter</t>
  </si>
  <si>
    <t>Horse</t>
  </si>
  <si>
    <t>Lunger</t>
  </si>
  <si>
    <t>Club</t>
  </si>
  <si>
    <t>Flag</t>
  </si>
  <si>
    <t>Mill</t>
  </si>
  <si>
    <t>Stand</t>
  </si>
  <si>
    <t>V'ltOn</t>
  </si>
  <si>
    <t>Score</t>
  </si>
  <si>
    <t>COMPULSORIES</t>
  </si>
  <si>
    <t>Perf</t>
  </si>
  <si>
    <t>FREESTYLE</t>
  </si>
  <si>
    <t>TOTAL</t>
  </si>
  <si>
    <t>SCORE</t>
  </si>
  <si>
    <t>Judge at A:</t>
  </si>
  <si>
    <t>Judge at B:</t>
  </si>
  <si>
    <t>Judge at C:</t>
  </si>
  <si>
    <t>Judges' Scores</t>
  </si>
  <si>
    <t>A</t>
  </si>
  <si>
    <t>B</t>
  </si>
  <si>
    <t>C</t>
  </si>
  <si>
    <t>Actual</t>
  </si>
  <si>
    <t>Place</t>
  </si>
  <si>
    <t>Kneel</t>
  </si>
  <si>
    <t>John</t>
  </si>
  <si>
    <t>R</t>
  </si>
  <si>
    <t>Total</t>
  </si>
  <si>
    <t>Sub-total</t>
  </si>
  <si>
    <t>Div. by</t>
  </si>
  <si>
    <t>score</t>
  </si>
  <si>
    <t>FINAL</t>
  </si>
  <si>
    <t>ACTUAL SCORES</t>
  </si>
  <si>
    <t>Overall</t>
  </si>
  <si>
    <t>Gen'l</t>
  </si>
  <si>
    <t>Imp.</t>
  </si>
  <si>
    <t>Open Squad</t>
  </si>
  <si>
    <t>Fl'k/1</t>
  </si>
  <si>
    <t>Sw off</t>
  </si>
  <si>
    <t>No&amp;Ex</t>
  </si>
  <si>
    <t>Diff.</t>
  </si>
  <si>
    <t>Bas S</t>
  </si>
  <si>
    <t>Advanced Squad</t>
  </si>
  <si>
    <t>Sw fw</t>
  </si>
  <si>
    <t>Half M</t>
  </si>
  <si>
    <t>Novice Squad Canter/Walk</t>
  </si>
  <si>
    <t>1/2 Fl</t>
  </si>
  <si>
    <t>I/s S't</t>
  </si>
  <si>
    <t>O/s S't</t>
  </si>
  <si>
    <t>V'lt Off</t>
  </si>
  <si>
    <t>Preliminary Squad Walk</t>
  </si>
  <si>
    <t>Barrel Squad</t>
  </si>
  <si>
    <t>Art</t>
  </si>
  <si>
    <t>Open Individual</t>
  </si>
  <si>
    <t>Fl. 1</t>
  </si>
  <si>
    <t>SwOff</t>
  </si>
  <si>
    <t>Sub</t>
  </si>
  <si>
    <t>Ex Sc</t>
  </si>
  <si>
    <t>Pl'k</t>
  </si>
  <si>
    <t>Advanced Individual</t>
  </si>
  <si>
    <t>Intermediate Individual</t>
  </si>
  <si>
    <t>1/2 Mill</t>
  </si>
  <si>
    <t>Novice Individual Canter/Walk</t>
  </si>
  <si>
    <t>Pre-Novice Individual Canter/Walk</t>
  </si>
  <si>
    <t>Plank</t>
  </si>
  <si>
    <t>In Seat</t>
  </si>
  <si>
    <t>Out S</t>
  </si>
  <si>
    <t>V'ltOf</t>
  </si>
  <si>
    <t>Preliminary Individual Walk</t>
  </si>
  <si>
    <t>Open Pas de Deux Canter</t>
  </si>
  <si>
    <t>Pas de Deux Barrel</t>
  </si>
  <si>
    <t>Jump f'ce</t>
  </si>
  <si>
    <t>Co-ord</t>
  </si>
  <si>
    <t>Supple</t>
  </si>
  <si>
    <t>Balance</t>
  </si>
  <si>
    <t>Strength</t>
  </si>
  <si>
    <t>Sum</t>
  </si>
  <si>
    <t>TECHNICAL TEST - Elements</t>
  </si>
  <si>
    <t>TECHNICAL TEST - A&amp;P</t>
  </si>
  <si>
    <t>COMBINED</t>
  </si>
  <si>
    <t>Ranking</t>
  </si>
  <si>
    <t>TECHNICAL TEST</t>
  </si>
  <si>
    <t>Test</t>
  </si>
  <si>
    <t>ROUND 1</t>
  </si>
  <si>
    <t>ROUND 2</t>
  </si>
  <si>
    <t>Score for Round</t>
  </si>
  <si>
    <t>GenIm</t>
  </si>
  <si>
    <t>Final</t>
  </si>
  <si>
    <t>S Fwd</t>
  </si>
  <si>
    <t>S Bwd</t>
  </si>
  <si>
    <t>Fl. 2</t>
  </si>
  <si>
    <t>Sw bw</t>
  </si>
  <si>
    <t>Tech</t>
  </si>
  <si>
    <t>Ruby Kennett-McLaughlin</t>
  </si>
  <si>
    <t>Southern Highlands Maroon</t>
  </si>
  <si>
    <t>Charlotte Ratcliff-Roach</t>
  </si>
  <si>
    <t>Ginger Kennett-McLaughlin</t>
  </si>
  <si>
    <t>Paris Kellner</t>
  </si>
  <si>
    <t>Elyssa O'Hanlon</t>
  </si>
  <si>
    <t>Bella Napthali</t>
  </si>
  <si>
    <t>Jasmine Allday</t>
  </si>
  <si>
    <t>NEQC</t>
  </si>
  <si>
    <t>Heyam Hattab</t>
  </si>
  <si>
    <t>Claire Stevens</t>
  </si>
  <si>
    <t>Mei Davey</t>
  </si>
  <si>
    <t>Ceridwen Fenemore</t>
  </si>
  <si>
    <t>Rachael Mackey</t>
  </si>
  <si>
    <t>Marama Salter</t>
  </si>
  <si>
    <t>Hunter Valley</t>
  </si>
  <si>
    <t>Martine Fogg</t>
  </si>
  <si>
    <t>Eloise Tate</t>
  </si>
  <si>
    <t>Bronte Fletcher</t>
  </si>
  <si>
    <t>Breanna Trappel</t>
  </si>
  <si>
    <t>Lydia George</t>
  </si>
  <si>
    <t>Claudia Leahy</t>
  </si>
  <si>
    <t>REVA/PAAV/SVG</t>
  </si>
  <si>
    <t>Isabella Djordjevic</t>
  </si>
  <si>
    <t>Skyla Tothill</t>
  </si>
  <si>
    <t>Saskia Fikkers</t>
  </si>
  <si>
    <t>Katja Fikkers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</si>
</sst>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164" formatCode="0.0"/>
    <numFmt numFmtId="165" formatCode="0.000"/>
    <numFmt numFmtId="166" formatCode="[$-C09]dd\-mmm\-yy;@"/>
    <numFmt numFmtId="167" formatCode="[$-409]h:mm:ss\ AM/PM;@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</font>
    <font>
      <sz val="10"/>
      <color indexed="10"/>
      <name val="Arial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5" fontId="0" fillId="0" borderId="0" xfId="0" applyNumberFormat="1" applyAlignmen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 applyAlignment="1"/>
    <xf numFmtId="0" fontId="0" fillId="0" borderId="0" xfId="0" applyAlignment="1">
      <alignment horizontal="right"/>
    </xf>
    <xf numFmtId="165" fontId="0" fillId="2" borderId="0" xfId="0" applyNumberFormat="1" applyFill="1" applyAlignment="1"/>
    <xf numFmtId="0" fontId="4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3" borderId="0" xfId="0" applyNumberFormat="1" applyFill="1"/>
    <xf numFmtId="0" fontId="5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/>
    <xf numFmtId="164" fontId="0" fillId="4" borderId="0" xfId="0" applyNumberFormat="1" applyFill="1" applyAlignment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5" borderId="0" xfId="0" applyNumberForma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 applyFill="1"/>
    <xf numFmtId="164" fontId="5" fillId="0" borderId="0" xfId="0" applyNumberFormat="1" applyFont="1" applyFill="1"/>
    <xf numFmtId="164" fontId="10" fillId="0" borderId="0" xfId="0" applyNumberFormat="1" applyFont="1" applyFill="1"/>
    <xf numFmtId="0" fontId="1" fillId="0" borderId="0" xfId="0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T13"/>
  <sheetViews>
    <sheetView workbookViewId="0">
      <pane xSplit="5" topLeftCell="F1" activePane="topRight" state="frozen"/>
      <selection pane="topRight" activeCell="EY13" sqref="EY13"/>
    </sheetView>
  </sheetViews>
  <sheetFormatPr baseColWidth="10" defaultColWidth="8.83203125" defaultRowHeight="12"/>
  <cols>
    <col min="1" max="1" width="5.5" customWidth="1"/>
    <col min="2" max="2" width="16.83203125" customWidth="1"/>
    <col min="3" max="3" width="26.1640625" customWidth="1"/>
    <col min="4" max="4" width="16.83203125" bestFit="1" customWidth="1"/>
    <col min="5" max="5" width="20.5" bestFit="1" customWidth="1"/>
    <col min="6" max="17" width="5.6640625" customWidth="1"/>
    <col min="18" max="18" width="3.1640625" customWidth="1"/>
    <col min="19" max="23" width="8.33203125" customWidth="1"/>
    <col min="24" max="25" width="5.6640625" customWidth="1"/>
    <col min="26" max="26" width="3.1640625" customWidth="1"/>
    <col min="27" max="30" width="5.6640625" customWidth="1"/>
    <col min="31" max="32" width="6.6640625" customWidth="1"/>
    <col min="33" max="33" width="3.1640625" customWidth="1"/>
    <col min="34" max="39" width="5.6640625" customWidth="1"/>
    <col min="40" max="40" width="6.6640625" customWidth="1"/>
    <col min="41" max="41" width="3.1640625" customWidth="1"/>
    <col min="42" max="53" width="5.6640625" customWidth="1"/>
    <col min="54" max="54" width="3.1640625" customWidth="1"/>
    <col min="55" max="59" width="8.33203125" customWidth="1"/>
    <col min="60" max="61" width="5.6640625" customWidth="1"/>
    <col min="62" max="62" width="3.1640625" customWidth="1"/>
    <col min="63" max="66" width="5.6640625" customWidth="1"/>
    <col min="67" max="68" width="6.6640625" customWidth="1"/>
    <col min="69" max="69" width="3.1640625" customWidth="1"/>
    <col min="70" max="75" width="5.6640625" customWidth="1"/>
    <col min="76" max="76" width="6.6640625" customWidth="1"/>
    <col min="77" max="77" width="3.1640625" customWidth="1"/>
    <col min="78" max="82" width="5.6640625" style="12" customWidth="1"/>
    <col min="83" max="89" width="5.6640625" customWidth="1"/>
    <col min="90" max="90" width="3.1640625" customWidth="1"/>
    <col min="91" max="95" width="8.33203125" customWidth="1"/>
    <col min="96" max="97" width="5.6640625" customWidth="1"/>
    <col min="98" max="98" width="3.1640625" customWidth="1"/>
    <col min="99" max="102" width="5.6640625" customWidth="1"/>
    <col min="103" max="103" width="6.83203125" customWidth="1"/>
    <col min="104" max="104" width="6.6640625" customWidth="1"/>
    <col min="105" max="105" width="3.1640625" customWidth="1"/>
    <col min="106" max="111" width="5.6640625" customWidth="1"/>
    <col min="112" max="112" width="6.6640625" customWidth="1"/>
    <col min="113" max="113" width="3.1640625" customWidth="1"/>
    <col min="114" max="118" width="5.6640625" style="12" customWidth="1"/>
    <col min="119" max="125" width="5.6640625" customWidth="1"/>
    <col min="126" max="126" width="3.1640625" customWidth="1"/>
    <col min="127" max="131" width="8.33203125" customWidth="1"/>
    <col min="132" max="133" width="5.6640625" customWidth="1"/>
    <col min="134" max="134" width="3.1640625" customWidth="1"/>
    <col min="135" max="138" width="5.6640625" customWidth="1"/>
    <col min="139" max="139" width="6.83203125" customWidth="1"/>
    <col min="140" max="140" width="6.6640625" customWidth="1"/>
    <col min="141" max="141" width="3.1640625" customWidth="1"/>
    <col min="142" max="147" width="5.6640625" customWidth="1"/>
    <col min="148" max="148" width="6.6640625" customWidth="1"/>
    <col min="149" max="149" width="3.1640625" customWidth="1"/>
    <col min="150" max="154" width="8.6640625" customWidth="1"/>
    <col min="155" max="155" width="11.5" customWidth="1"/>
    <col min="156" max="156" width="3.1640625" customWidth="1"/>
    <col min="157" max="161" width="8.6640625" customWidth="1"/>
    <col min="162" max="162" width="11.5" customWidth="1"/>
    <col min="163" max="163" width="3.6640625" customWidth="1"/>
    <col min="164" max="168" width="8.6640625" customWidth="1"/>
    <col min="169" max="169" width="11.5" customWidth="1"/>
    <col min="170" max="170" width="3.6640625" customWidth="1"/>
    <col min="171" max="175" width="8.6640625" customWidth="1"/>
    <col min="176" max="176" width="11.5" customWidth="1"/>
  </cols>
  <sheetData>
    <row r="1" spans="1:176">
      <c r="A1" t="s">
        <v>79</v>
      </c>
      <c r="D1" t="s">
        <v>180</v>
      </c>
      <c r="E1" t="s">
        <v>55</v>
      </c>
      <c r="F1" s="29" t="s">
        <v>180</v>
      </c>
      <c r="G1" s="29"/>
      <c r="H1" s="52" t="str">
        <f>E1</f>
        <v>Angie</v>
      </c>
      <c r="I1" s="52"/>
      <c r="J1" s="52"/>
      <c r="K1" s="52"/>
      <c r="L1" s="52"/>
      <c r="M1" s="52"/>
      <c r="N1" s="29"/>
      <c r="O1" s="29"/>
      <c r="R1" s="9"/>
      <c r="S1" s="29" t="s">
        <v>180</v>
      </c>
      <c r="U1" s="52" t="str">
        <f>E1</f>
        <v>Angie</v>
      </c>
      <c r="V1" s="52"/>
      <c r="W1" s="52"/>
      <c r="X1" s="52"/>
      <c r="AG1" s="9"/>
      <c r="AH1" s="29" t="s">
        <v>180</v>
      </c>
      <c r="AJ1" s="52" t="str">
        <f>E1</f>
        <v>Angie</v>
      </c>
      <c r="AK1" s="52"/>
      <c r="AL1" s="52"/>
      <c r="AO1" s="22"/>
      <c r="AP1" s="29" t="s">
        <v>181</v>
      </c>
      <c r="AQ1" s="29"/>
      <c r="AR1" s="52" t="str">
        <f>E2</f>
        <v>Tristyn</v>
      </c>
      <c r="AS1" s="52"/>
      <c r="AT1" s="52"/>
      <c r="AU1" s="52"/>
      <c r="AV1" s="52"/>
      <c r="AW1" s="52"/>
      <c r="AX1" s="29"/>
      <c r="AY1" s="29"/>
      <c r="BB1" s="9"/>
      <c r="BC1" s="29" t="s">
        <v>181</v>
      </c>
      <c r="BE1" s="52" t="str">
        <f>E2</f>
        <v>Tristyn</v>
      </c>
      <c r="BF1" s="52"/>
      <c r="BG1" s="52"/>
      <c r="BH1" s="52"/>
      <c r="BQ1" s="9"/>
      <c r="BR1" s="29" t="s">
        <v>181</v>
      </c>
      <c r="BT1" s="52" t="str">
        <f>E2</f>
        <v>Tristyn</v>
      </c>
      <c r="BU1" s="52"/>
      <c r="BV1" s="52"/>
      <c r="BY1" s="22"/>
      <c r="BZ1" s="29" t="s">
        <v>182</v>
      </c>
      <c r="CA1" s="29"/>
      <c r="CB1" s="52" t="str">
        <f>E3</f>
        <v>John</v>
      </c>
      <c r="CC1" s="52"/>
      <c r="CD1" s="52"/>
      <c r="CE1" s="52"/>
      <c r="CF1" s="52"/>
      <c r="CG1" s="52"/>
      <c r="CH1" s="29"/>
      <c r="CI1" s="29"/>
      <c r="CL1" s="9"/>
      <c r="CM1" s="29" t="s">
        <v>182</v>
      </c>
      <c r="CO1" s="52" t="str">
        <f>E3</f>
        <v>John</v>
      </c>
      <c r="CP1" s="52"/>
      <c r="CQ1" s="52"/>
      <c r="CR1" s="52"/>
      <c r="DA1" s="9"/>
      <c r="DB1" s="29" t="s">
        <v>182</v>
      </c>
      <c r="DD1" s="52" t="str">
        <f>E3</f>
        <v>John</v>
      </c>
      <c r="DE1" s="52"/>
      <c r="DF1" s="52"/>
      <c r="DI1" s="25"/>
      <c r="DJ1" s="42" t="s">
        <v>128</v>
      </c>
      <c r="DK1" s="42"/>
      <c r="DL1" s="52" t="str">
        <f>E4</f>
        <v>Mathias</v>
      </c>
      <c r="DM1" s="52"/>
      <c r="DN1" s="52"/>
      <c r="DO1" s="52"/>
      <c r="DP1" s="52"/>
      <c r="DQ1" s="52"/>
      <c r="DR1" s="42"/>
      <c r="DS1" s="42"/>
      <c r="DV1" s="9"/>
      <c r="DW1" s="42" t="s">
        <v>128</v>
      </c>
      <c r="DY1" s="52" t="str">
        <f>E4</f>
        <v>Mathias</v>
      </c>
      <c r="DZ1" s="52"/>
      <c r="EA1" s="52"/>
      <c r="EB1" s="52"/>
      <c r="EK1" s="9"/>
      <c r="EL1" s="42" t="s">
        <v>128</v>
      </c>
      <c r="EN1" s="52" t="str">
        <f>E4</f>
        <v>Mathias</v>
      </c>
      <c r="EO1" s="52"/>
      <c r="EP1" s="52"/>
      <c r="ES1" s="25"/>
      <c r="EU1" s="30"/>
      <c r="EY1" s="7">
        <f ca="1">NOW()</f>
        <v>42285.510821759257</v>
      </c>
      <c r="FF1" s="7">
        <f ca="1">NOW()</f>
        <v>42285.510821759257</v>
      </c>
      <c r="FM1" s="7">
        <f ca="1">NOW()</f>
        <v>42285.510821759257</v>
      </c>
      <c r="FT1" s="7">
        <f ca="1">NOW()</f>
        <v>42285.510821759257</v>
      </c>
    </row>
    <row r="2" spans="1:176">
      <c r="A2" s="1" t="s">
        <v>81</v>
      </c>
      <c r="D2" t="s">
        <v>181</v>
      </c>
      <c r="E2" t="s">
        <v>56</v>
      </c>
      <c r="R2" s="9"/>
      <c r="AG2" s="9"/>
      <c r="AO2" s="22"/>
      <c r="BB2" s="9"/>
      <c r="BQ2" s="9"/>
      <c r="BY2" s="22"/>
      <c r="BZ2"/>
      <c r="CA2"/>
      <c r="CB2"/>
      <c r="CC2"/>
      <c r="CD2"/>
      <c r="CL2" s="9"/>
      <c r="DA2" s="9"/>
      <c r="DI2" s="25"/>
      <c r="DJ2"/>
      <c r="DK2"/>
      <c r="DL2"/>
      <c r="DM2"/>
      <c r="DN2"/>
      <c r="DV2" s="9"/>
      <c r="EK2" s="9"/>
      <c r="ES2" s="25"/>
      <c r="EU2" s="30"/>
      <c r="EY2" s="8">
        <f ca="1">NOW()</f>
        <v>42285.510821759257</v>
      </c>
      <c r="FF2" s="8">
        <f ca="1">NOW()</f>
        <v>42285.510821759257</v>
      </c>
      <c r="FM2" s="8">
        <f ca="1">NOW()</f>
        <v>42285.510821759257</v>
      </c>
      <c r="FT2" s="8">
        <f ca="1">NOW()</f>
        <v>42285.510821759257</v>
      </c>
    </row>
    <row r="3" spans="1:176">
      <c r="A3" s="1"/>
      <c r="D3" t="s">
        <v>182</v>
      </c>
      <c r="E3" t="s">
        <v>190</v>
      </c>
      <c r="R3" s="9"/>
      <c r="AG3" s="9"/>
      <c r="AO3" s="22"/>
      <c r="BB3" s="9"/>
      <c r="BQ3" s="9"/>
      <c r="BY3" s="22"/>
      <c r="BZ3"/>
      <c r="CA3"/>
      <c r="CB3"/>
      <c r="CC3"/>
      <c r="CD3"/>
      <c r="CL3" s="9"/>
      <c r="DA3" s="9"/>
      <c r="DI3" s="25"/>
      <c r="DJ3"/>
      <c r="DK3"/>
      <c r="DL3"/>
      <c r="DM3"/>
      <c r="DN3"/>
      <c r="DV3" s="9"/>
      <c r="EK3" s="9"/>
      <c r="ES3" s="25"/>
      <c r="EU3" s="30"/>
      <c r="EY3" s="8"/>
      <c r="FF3" s="8"/>
      <c r="FM3" s="8"/>
      <c r="FT3" s="8"/>
    </row>
    <row r="4" spans="1:176">
      <c r="A4" t="s">
        <v>218</v>
      </c>
      <c r="C4" t="s">
        <v>42</v>
      </c>
      <c r="D4" s="21" t="s">
        <v>128</v>
      </c>
      <c r="E4" s="21" t="s">
        <v>57</v>
      </c>
      <c r="R4" s="9"/>
      <c r="AG4" s="9"/>
      <c r="AO4" s="22"/>
      <c r="BB4" s="9"/>
      <c r="BQ4" s="9"/>
      <c r="BY4" s="22"/>
      <c r="BZ4"/>
      <c r="CA4"/>
      <c r="CB4"/>
      <c r="CC4"/>
      <c r="CD4"/>
      <c r="CL4" s="9"/>
      <c r="DA4" s="9"/>
      <c r="DI4" s="25"/>
      <c r="DJ4"/>
      <c r="DK4"/>
      <c r="DL4"/>
      <c r="DM4"/>
      <c r="DN4"/>
      <c r="DV4" s="9"/>
      <c r="EK4" s="9"/>
      <c r="ES4" s="25"/>
      <c r="ET4" s="53" t="s">
        <v>244</v>
      </c>
      <c r="EU4" s="53"/>
      <c r="EV4" s="53"/>
      <c r="EW4" s="53"/>
      <c r="EX4" s="53"/>
      <c r="EY4" s="53"/>
      <c r="FB4" s="53" t="s">
        <v>175</v>
      </c>
      <c r="FC4" s="53"/>
      <c r="FD4" s="53"/>
      <c r="FE4" s="53"/>
      <c r="FI4" s="53" t="s">
        <v>246</v>
      </c>
      <c r="FJ4" s="53"/>
      <c r="FK4" s="53"/>
      <c r="FL4" s="53"/>
      <c r="FP4" s="53" t="s">
        <v>177</v>
      </c>
      <c r="FQ4" s="53"/>
      <c r="FR4" s="41"/>
      <c r="FS4" s="28"/>
    </row>
    <row r="5" spans="1:176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242</v>
      </c>
      <c r="T5" s="53"/>
      <c r="U5" s="53"/>
      <c r="V5" s="53"/>
      <c r="W5" s="53"/>
      <c r="X5" s="53"/>
      <c r="Y5" s="53"/>
      <c r="Z5" s="28"/>
      <c r="AA5" s="28"/>
      <c r="AB5" s="28"/>
      <c r="AC5" s="28" t="s">
        <v>243</v>
      </c>
      <c r="AD5" s="28"/>
      <c r="AE5" s="28"/>
      <c r="AF5" s="28"/>
      <c r="AG5" s="9"/>
      <c r="AH5" s="53" t="s">
        <v>177</v>
      </c>
      <c r="AI5" s="53"/>
      <c r="AJ5" s="53"/>
      <c r="AK5" s="53"/>
      <c r="AL5" s="53"/>
      <c r="AM5" s="53"/>
      <c r="AN5" s="28" t="s">
        <v>178</v>
      </c>
      <c r="AO5" s="22"/>
      <c r="AP5" s="53" t="s">
        <v>175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4"/>
      <c r="BC5" s="53" t="s">
        <v>242</v>
      </c>
      <c r="BD5" s="53"/>
      <c r="BE5" s="53"/>
      <c r="BF5" s="53"/>
      <c r="BG5" s="53"/>
      <c r="BH5" s="53"/>
      <c r="BI5" s="53"/>
      <c r="BJ5" s="28"/>
      <c r="BK5" s="28"/>
      <c r="BL5" s="28"/>
      <c r="BM5" s="28" t="s">
        <v>243</v>
      </c>
      <c r="BN5" s="28"/>
      <c r="BO5" s="28"/>
      <c r="BP5" s="28"/>
      <c r="BQ5" s="9"/>
      <c r="BR5" s="53" t="s">
        <v>177</v>
      </c>
      <c r="BS5" s="53"/>
      <c r="BT5" s="53"/>
      <c r="BU5" s="53"/>
      <c r="BV5" s="53"/>
      <c r="BW5" s="53"/>
      <c r="BX5" s="28" t="s">
        <v>178</v>
      </c>
      <c r="BY5" s="22"/>
      <c r="BZ5" s="53" t="s">
        <v>175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24"/>
      <c r="CM5" s="53" t="s">
        <v>242</v>
      </c>
      <c r="CN5" s="53"/>
      <c r="CO5" s="53"/>
      <c r="CP5" s="53"/>
      <c r="CQ5" s="53"/>
      <c r="CR5" s="53"/>
      <c r="CS5" s="53"/>
      <c r="CT5" s="28"/>
      <c r="CU5" s="28"/>
      <c r="CV5" s="28"/>
      <c r="CW5" s="28" t="s">
        <v>243</v>
      </c>
      <c r="CX5" s="28"/>
      <c r="CY5" s="28"/>
      <c r="CZ5" s="28"/>
      <c r="DA5" s="9"/>
      <c r="DB5" s="53" t="s">
        <v>177</v>
      </c>
      <c r="DC5" s="53"/>
      <c r="DD5" s="53"/>
      <c r="DE5" s="53"/>
      <c r="DF5" s="53"/>
      <c r="DG5" s="53"/>
      <c r="DH5" s="28" t="s">
        <v>178</v>
      </c>
      <c r="DI5" s="23"/>
      <c r="DJ5" s="53" t="s">
        <v>175</v>
      </c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24"/>
      <c r="DW5" s="53" t="s">
        <v>242</v>
      </c>
      <c r="DX5" s="53"/>
      <c r="DY5" s="53"/>
      <c r="DZ5" s="53"/>
      <c r="EA5" s="53"/>
      <c r="EB5" s="53"/>
      <c r="EC5" s="53"/>
      <c r="ED5" s="41"/>
      <c r="EE5" s="41"/>
      <c r="EF5" s="41"/>
      <c r="EG5" s="41" t="s">
        <v>243</v>
      </c>
      <c r="EH5" s="41"/>
      <c r="EI5" s="41"/>
      <c r="EJ5" s="41"/>
      <c r="EK5" s="9"/>
      <c r="EL5" s="53" t="s">
        <v>177</v>
      </c>
      <c r="EM5" s="53"/>
      <c r="EN5" s="53"/>
      <c r="EO5" s="53"/>
      <c r="EP5" s="53"/>
      <c r="EQ5" s="53"/>
      <c r="ER5" s="41" t="s">
        <v>178</v>
      </c>
      <c r="ES5" s="23"/>
      <c r="ET5" s="53" t="s">
        <v>183</v>
      </c>
      <c r="EU5" s="53"/>
      <c r="EV5" s="53"/>
      <c r="EW5" s="41"/>
      <c r="EX5" s="28" t="s">
        <v>252</v>
      </c>
      <c r="FA5" s="53" t="s">
        <v>183</v>
      </c>
      <c r="FB5" s="53"/>
      <c r="FC5" s="53"/>
      <c r="FD5" s="41"/>
      <c r="FE5" s="28" t="s">
        <v>247</v>
      </c>
      <c r="FH5" s="53" t="s">
        <v>183</v>
      </c>
      <c r="FI5" s="53"/>
      <c r="FJ5" s="53"/>
      <c r="FK5" s="41"/>
      <c r="FL5" s="28" t="s">
        <v>247</v>
      </c>
      <c r="FO5" s="53" t="s">
        <v>183</v>
      </c>
      <c r="FP5" s="53"/>
      <c r="FQ5" s="53"/>
      <c r="FR5" s="41"/>
      <c r="FS5" s="28" t="s">
        <v>247</v>
      </c>
    </row>
    <row r="6" spans="1:176" s="28" customFormat="1">
      <c r="A6" s="28" t="s">
        <v>165</v>
      </c>
      <c r="B6" s="28" t="s">
        <v>166</v>
      </c>
      <c r="C6" s="28" t="s">
        <v>167</v>
      </c>
      <c r="D6" s="28" t="s">
        <v>168</v>
      </c>
      <c r="E6" s="28" t="s">
        <v>169</v>
      </c>
      <c r="F6" s="28" t="s">
        <v>173</v>
      </c>
      <c r="G6" s="28" t="s">
        <v>170</v>
      </c>
      <c r="H6" s="28" t="s">
        <v>171</v>
      </c>
      <c r="I6" s="28" t="s">
        <v>253</v>
      </c>
      <c r="J6" s="28" t="s">
        <v>254</v>
      </c>
      <c r="K6" s="28" t="s">
        <v>172</v>
      </c>
      <c r="L6" s="28" t="s">
        <v>219</v>
      </c>
      <c r="M6" s="28" t="s">
        <v>255</v>
      </c>
      <c r="N6" s="28" t="s">
        <v>221</v>
      </c>
      <c r="O6" s="28" t="s">
        <v>222</v>
      </c>
      <c r="P6" s="28" t="s">
        <v>167</v>
      </c>
      <c r="Q6" s="28" t="s">
        <v>174</v>
      </c>
      <c r="R6" s="24"/>
      <c r="S6" s="28" t="s">
        <v>236</v>
      </c>
      <c r="T6" s="28" t="s">
        <v>237</v>
      </c>
      <c r="U6" s="28" t="s">
        <v>238</v>
      </c>
      <c r="V6" s="28" t="s">
        <v>239</v>
      </c>
      <c r="W6" s="28" t="s">
        <v>240</v>
      </c>
      <c r="X6" s="28" t="s">
        <v>241</v>
      </c>
      <c r="Y6" s="28" t="s">
        <v>174</v>
      </c>
      <c r="AA6" s="31" t="s">
        <v>176</v>
      </c>
      <c r="AB6" s="31" t="s">
        <v>217</v>
      </c>
      <c r="AC6" s="28" t="s">
        <v>174</v>
      </c>
      <c r="AD6" s="28" t="s">
        <v>167</v>
      </c>
      <c r="AE6" s="28" t="s">
        <v>241</v>
      </c>
      <c r="AF6" s="28" t="s">
        <v>174</v>
      </c>
      <c r="AG6" s="24"/>
      <c r="AH6" s="36" t="s">
        <v>176</v>
      </c>
      <c r="AI6" s="28" t="s">
        <v>205</v>
      </c>
      <c r="AJ6" s="36" t="s">
        <v>257</v>
      </c>
      <c r="AK6" s="36" t="s">
        <v>217</v>
      </c>
      <c r="AL6" s="28" t="s">
        <v>167</v>
      </c>
      <c r="AM6" s="28" t="s">
        <v>174</v>
      </c>
      <c r="AN6" s="28" t="s">
        <v>179</v>
      </c>
      <c r="AO6" s="23"/>
      <c r="AP6" s="28" t="s">
        <v>173</v>
      </c>
      <c r="AQ6" s="28" t="s">
        <v>170</v>
      </c>
      <c r="AR6" s="28" t="s">
        <v>171</v>
      </c>
      <c r="AS6" s="28" t="s">
        <v>253</v>
      </c>
      <c r="AT6" s="28" t="s">
        <v>254</v>
      </c>
      <c r="AU6" s="28" t="s">
        <v>172</v>
      </c>
      <c r="AV6" s="28" t="s">
        <v>219</v>
      </c>
      <c r="AW6" s="28" t="s">
        <v>255</v>
      </c>
      <c r="AX6" s="28" t="s">
        <v>221</v>
      </c>
      <c r="AY6" s="28" t="s">
        <v>222</v>
      </c>
      <c r="AZ6" s="28" t="s">
        <v>167</v>
      </c>
      <c r="BA6" s="28" t="s">
        <v>174</v>
      </c>
      <c r="BB6" s="24"/>
      <c r="BC6" s="28" t="s">
        <v>236</v>
      </c>
      <c r="BD6" s="28" t="s">
        <v>237</v>
      </c>
      <c r="BE6" s="28" t="s">
        <v>238</v>
      </c>
      <c r="BF6" s="28" t="s">
        <v>239</v>
      </c>
      <c r="BG6" s="28" t="s">
        <v>240</v>
      </c>
      <c r="BH6" s="28" t="s">
        <v>241</v>
      </c>
      <c r="BI6" s="28" t="s">
        <v>174</v>
      </c>
      <c r="BK6" s="31" t="s">
        <v>176</v>
      </c>
      <c r="BL6" s="31" t="s">
        <v>217</v>
      </c>
      <c r="BM6" s="31" t="s">
        <v>174</v>
      </c>
      <c r="BN6" s="28" t="s">
        <v>167</v>
      </c>
      <c r="BO6" s="28" t="s">
        <v>241</v>
      </c>
      <c r="BP6" s="28" t="s">
        <v>174</v>
      </c>
      <c r="BQ6" s="24"/>
      <c r="BR6" s="36" t="s">
        <v>176</v>
      </c>
      <c r="BS6" s="31" t="s">
        <v>205</v>
      </c>
      <c r="BT6" s="36" t="s">
        <v>257</v>
      </c>
      <c r="BU6" s="36" t="s">
        <v>217</v>
      </c>
      <c r="BV6" s="31" t="s">
        <v>167</v>
      </c>
      <c r="BW6" s="31" t="s">
        <v>174</v>
      </c>
      <c r="BX6" s="28" t="s">
        <v>179</v>
      </c>
      <c r="BY6" s="23"/>
      <c r="BZ6" s="28" t="s">
        <v>173</v>
      </c>
      <c r="CA6" s="28" t="s">
        <v>170</v>
      </c>
      <c r="CB6" s="28" t="s">
        <v>171</v>
      </c>
      <c r="CC6" s="28" t="s">
        <v>253</v>
      </c>
      <c r="CD6" s="28" t="s">
        <v>254</v>
      </c>
      <c r="CE6" s="28" t="s">
        <v>172</v>
      </c>
      <c r="CF6" s="28" t="s">
        <v>219</v>
      </c>
      <c r="CG6" s="28" t="s">
        <v>255</v>
      </c>
      <c r="CH6" s="28" t="s">
        <v>221</v>
      </c>
      <c r="CI6" s="28" t="s">
        <v>222</v>
      </c>
      <c r="CJ6" s="28" t="s">
        <v>167</v>
      </c>
      <c r="CK6" s="28" t="s">
        <v>174</v>
      </c>
      <c r="CL6" s="24"/>
      <c r="CM6" s="28" t="s">
        <v>236</v>
      </c>
      <c r="CN6" s="28" t="s">
        <v>237</v>
      </c>
      <c r="CO6" s="28" t="s">
        <v>238</v>
      </c>
      <c r="CP6" s="28" t="s">
        <v>239</v>
      </c>
      <c r="CQ6" s="28" t="s">
        <v>240</v>
      </c>
      <c r="CR6" s="28" t="s">
        <v>241</v>
      </c>
      <c r="CS6" s="28" t="s">
        <v>174</v>
      </c>
      <c r="CU6" s="31" t="s">
        <v>176</v>
      </c>
      <c r="CV6" s="31" t="s">
        <v>217</v>
      </c>
      <c r="CW6" s="31" t="s">
        <v>174</v>
      </c>
      <c r="CX6" s="28" t="s">
        <v>167</v>
      </c>
      <c r="CY6" s="28" t="s">
        <v>241</v>
      </c>
      <c r="CZ6" s="28" t="s">
        <v>174</v>
      </c>
      <c r="DA6" s="24"/>
      <c r="DB6" s="36" t="s">
        <v>176</v>
      </c>
      <c r="DC6" s="31" t="s">
        <v>205</v>
      </c>
      <c r="DD6" s="36" t="s">
        <v>257</v>
      </c>
      <c r="DE6" s="36" t="s">
        <v>217</v>
      </c>
      <c r="DF6" s="31" t="s">
        <v>167</v>
      </c>
      <c r="DG6" s="31" t="s">
        <v>174</v>
      </c>
      <c r="DH6" s="28" t="s">
        <v>179</v>
      </c>
      <c r="DI6" s="23"/>
      <c r="DJ6" s="41" t="s">
        <v>173</v>
      </c>
      <c r="DK6" s="41" t="s">
        <v>170</v>
      </c>
      <c r="DL6" s="41" t="s">
        <v>171</v>
      </c>
      <c r="DM6" s="41" t="s">
        <v>253</v>
      </c>
      <c r="DN6" s="41" t="s">
        <v>254</v>
      </c>
      <c r="DO6" s="41" t="s">
        <v>172</v>
      </c>
      <c r="DP6" s="41" t="s">
        <v>219</v>
      </c>
      <c r="DQ6" s="41" t="s">
        <v>255</v>
      </c>
      <c r="DR6" s="41" t="s">
        <v>221</v>
      </c>
      <c r="DS6" s="41" t="s">
        <v>222</v>
      </c>
      <c r="DT6" s="41" t="s">
        <v>167</v>
      </c>
      <c r="DU6" s="41" t="s">
        <v>174</v>
      </c>
      <c r="DV6" s="24"/>
      <c r="DW6" s="41" t="s">
        <v>236</v>
      </c>
      <c r="DX6" s="41" t="s">
        <v>237</v>
      </c>
      <c r="DY6" s="41" t="s">
        <v>238</v>
      </c>
      <c r="DZ6" s="41" t="s">
        <v>239</v>
      </c>
      <c r="EA6" s="41" t="s">
        <v>240</v>
      </c>
      <c r="EB6" s="41" t="s">
        <v>241</v>
      </c>
      <c r="EC6" s="41" t="s">
        <v>174</v>
      </c>
      <c r="ED6" s="41"/>
      <c r="EE6" s="41" t="s">
        <v>176</v>
      </c>
      <c r="EF6" s="41" t="s">
        <v>217</v>
      </c>
      <c r="EG6" s="41" t="s">
        <v>174</v>
      </c>
      <c r="EH6" s="41" t="s">
        <v>167</v>
      </c>
      <c r="EI6" s="41" t="s">
        <v>241</v>
      </c>
      <c r="EJ6" s="41" t="s">
        <v>174</v>
      </c>
      <c r="EK6" s="24"/>
      <c r="EL6" s="36" t="s">
        <v>176</v>
      </c>
      <c r="EM6" s="41" t="s">
        <v>205</v>
      </c>
      <c r="EN6" s="36" t="s">
        <v>257</v>
      </c>
      <c r="EO6" s="36" t="s">
        <v>217</v>
      </c>
      <c r="EP6" s="41" t="s">
        <v>167</v>
      </c>
      <c r="EQ6" s="41" t="s">
        <v>174</v>
      </c>
      <c r="ER6" s="41" t="s">
        <v>179</v>
      </c>
      <c r="ES6" s="23"/>
      <c r="ET6" s="28" t="s">
        <v>184</v>
      </c>
      <c r="EU6" s="28" t="s">
        <v>185</v>
      </c>
      <c r="EV6" s="28" t="s">
        <v>186</v>
      </c>
      <c r="EW6" s="41" t="s">
        <v>129</v>
      </c>
      <c r="EX6" s="28" t="s">
        <v>174</v>
      </c>
      <c r="EY6" s="28" t="s">
        <v>188</v>
      </c>
      <c r="FA6" s="28" t="s">
        <v>184</v>
      </c>
      <c r="FB6" s="28" t="s">
        <v>185</v>
      </c>
      <c r="FC6" s="28" t="s">
        <v>186</v>
      </c>
      <c r="FD6" s="41" t="s">
        <v>129</v>
      </c>
      <c r="FE6" s="28" t="s">
        <v>174</v>
      </c>
      <c r="FF6" s="28" t="s">
        <v>245</v>
      </c>
      <c r="FH6" s="28" t="s">
        <v>184</v>
      </c>
      <c r="FI6" s="28" t="s">
        <v>185</v>
      </c>
      <c r="FJ6" s="28" t="s">
        <v>186</v>
      </c>
      <c r="FK6" s="41" t="s">
        <v>129</v>
      </c>
      <c r="FL6" s="28" t="s">
        <v>174</v>
      </c>
      <c r="FM6" s="28" t="s">
        <v>245</v>
      </c>
      <c r="FO6" s="28" t="s">
        <v>184</v>
      </c>
      <c r="FP6" s="28" t="s">
        <v>185</v>
      </c>
      <c r="FQ6" s="28" t="s">
        <v>186</v>
      </c>
      <c r="FR6" s="41" t="s">
        <v>129</v>
      </c>
      <c r="FS6" s="28" t="s">
        <v>174</v>
      </c>
      <c r="FT6" s="28" t="s">
        <v>245</v>
      </c>
    </row>
    <row r="7" spans="1:176">
      <c r="R7" s="9"/>
      <c r="AG7" s="9"/>
      <c r="AO7" s="22"/>
      <c r="BB7" s="9"/>
      <c r="BQ7" s="9"/>
      <c r="BY7" s="22"/>
      <c r="BZ7"/>
      <c r="CA7"/>
      <c r="CB7"/>
      <c r="CC7"/>
      <c r="CD7"/>
      <c r="CL7" s="9"/>
      <c r="DA7" s="9"/>
      <c r="DI7" s="25"/>
      <c r="DJ7"/>
      <c r="DK7"/>
      <c r="DL7"/>
      <c r="DM7"/>
      <c r="DN7"/>
      <c r="DV7" s="9"/>
      <c r="EK7" s="9"/>
      <c r="ES7" s="25"/>
    </row>
    <row r="8" spans="1:176" ht="14">
      <c r="A8" s="15">
        <v>78</v>
      </c>
      <c r="B8" s="51" t="s">
        <v>132</v>
      </c>
      <c r="C8" t="s">
        <v>162</v>
      </c>
      <c r="D8" t="s">
        <v>135</v>
      </c>
      <c r="E8" t="s">
        <v>34</v>
      </c>
      <c r="F8" s="20">
        <v>6.3</v>
      </c>
      <c r="G8" s="20">
        <v>6.5</v>
      </c>
      <c r="H8" s="20">
        <v>6</v>
      </c>
      <c r="I8" s="20">
        <v>6</v>
      </c>
      <c r="J8" s="20">
        <v>5.3</v>
      </c>
      <c r="K8" s="20">
        <v>8</v>
      </c>
      <c r="L8" s="20">
        <v>6</v>
      </c>
      <c r="M8" s="20">
        <v>6</v>
      </c>
      <c r="N8" s="4">
        <f t="shared" ref="N8:N13" si="0">SUM(F8:M8)</f>
        <v>50.1</v>
      </c>
      <c r="O8" s="13">
        <f t="shared" ref="O8:O13" si="1">N8/8</f>
        <v>6.2625000000000002</v>
      </c>
      <c r="P8" s="20">
        <v>6.4</v>
      </c>
      <c r="Q8" s="5">
        <f t="shared" ref="Q8:Q13" si="2">(O8*0.75)+(P8*0.25)</f>
        <v>6.296875</v>
      </c>
      <c r="R8" s="9"/>
      <c r="S8" s="20">
        <v>5.5</v>
      </c>
      <c r="T8" s="20">
        <v>6</v>
      </c>
      <c r="U8" s="20">
        <v>5</v>
      </c>
      <c r="V8" s="20">
        <v>8</v>
      </c>
      <c r="W8" s="20">
        <v>7</v>
      </c>
      <c r="X8" s="4">
        <f t="shared" ref="X8:X13" si="3">SUM(S8:W8)</f>
        <v>31.5</v>
      </c>
      <c r="Y8" s="5">
        <f t="shared" ref="Y8:Y13" si="4">X8/5</f>
        <v>6.3</v>
      </c>
      <c r="AA8" s="20">
        <v>8</v>
      </c>
      <c r="AB8" s="20">
        <v>5.6</v>
      </c>
      <c r="AC8" s="13">
        <f t="shared" ref="AC8:AC13" si="5">(AA8*0.15)+(AB8*0.85)</f>
        <v>5.96</v>
      </c>
      <c r="AD8" s="20">
        <v>6.7</v>
      </c>
      <c r="AE8" s="6">
        <f t="shared" ref="AE8:AE13" si="6">Y8+AC8+AD8</f>
        <v>18.96</v>
      </c>
      <c r="AF8" s="6">
        <f t="shared" ref="AF8:AF13" si="7">AE8/3</f>
        <v>6.32</v>
      </c>
      <c r="AG8" s="9"/>
      <c r="AH8" s="20">
        <v>7.8</v>
      </c>
      <c r="AI8" s="20">
        <v>5.0999999999999996</v>
      </c>
      <c r="AJ8" s="33">
        <f t="shared" ref="AJ8:AJ13" si="8">(AH8*0.7)+(AI8*0.3)</f>
        <v>6.99</v>
      </c>
      <c r="AK8" s="34">
        <v>5.6</v>
      </c>
      <c r="AL8" s="20">
        <v>6.6</v>
      </c>
      <c r="AM8" s="6">
        <f t="shared" ref="AM8:AM13" si="9">(AJ8*0.5)+(AK8*0.25)+(AL8*0.25)</f>
        <v>6.5449999999999999</v>
      </c>
      <c r="AN8" s="6">
        <f t="shared" ref="AN8:AN13" si="10">(Q8+AF8+AM8)/3</f>
        <v>6.387291666666667</v>
      </c>
      <c r="AO8" s="22"/>
      <c r="AP8" s="20">
        <v>6.5</v>
      </c>
      <c r="AQ8" s="20">
        <v>7.3</v>
      </c>
      <c r="AR8" s="20">
        <v>5.8</v>
      </c>
      <c r="AS8" s="20">
        <v>6.7</v>
      </c>
      <c r="AT8" s="20">
        <v>8.1999999999999993</v>
      </c>
      <c r="AU8" s="20">
        <v>9.6</v>
      </c>
      <c r="AV8" s="20">
        <v>7.8</v>
      </c>
      <c r="AW8" s="20">
        <v>6.8</v>
      </c>
      <c r="AX8" s="4">
        <f t="shared" ref="AX8:AX13" si="11">SUM(AP8:AW8)</f>
        <v>58.699999999999996</v>
      </c>
      <c r="AY8" s="13">
        <f t="shared" ref="AY8:AY13" si="12">AX8/8</f>
        <v>7.3374999999999995</v>
      </c>
      <c r="AZ8" s="20">
        <v>6.9</v>
      </c>
      <c r="BA8" s="5">
        <f t="shared" ref="BA8:BA13" si="13">(AY8*0.75)+(AZ8*0.25)</f>
        <v>7.2281250000000004</v>
      </c>
      <c r="BB8" s="9"/>
      <c r="BC8" s="20">
        <v>6.2</v>
      </c>
      <c r="BD8" s="20">
        <v>8</v>
      </c>
      <c r="BE8" s="20">
        <v>6</v>
      </c>
      <c r="BF8" s="20">
        <v>7</v>
      </c>
      <c r="BG8" s="20">
        <v>6.8</v>
      </c>
      <c r="BH8" s="4">
        <f t="shared" ref="BH8:BH13" si="14">SUM(BC8:BG8)</f>
        <v>34</v>
      </c>
      <c r="BI8" s="5">
        <f t="shared" ref="BI8:BI13" si="15">BH8/5</f>
        <v>6.8</v>
      </c>
      <c r="BK8" s="20">
        <v>7.63</v>
      </c>
      <c r="BL8" s="20">
        <v>6.8</v>
      </c>
      <c r="BM8" s="13">
        <f t="shared" ref="BM8:BM13" si="16">(BK8*0.15)+(BL8*0.85)</f>
        <v>6.9244999999999992</v>
      </c>
      <c r="BN8" s="20">
        <v>6.8</v>
      </c>
      <c r="BO8" s="6">
        <f t="shared" ref="BO8:BO13" si="17">BI8+BM8+BN8</f>
        <v>20.5245</v>
      </c>
      <c r="BP8" s="6">
        <f t="shared" ref="BP8:BP13" si="18">BO8/3</f>
        <v>6.8414999999999999</v>
      </c>
      <c r="BQ8" s="9"/>
      <c r="BR8" s="20">
        <v>7.2</v>
      </c>
      <c r="BS8" s="20">
        <v>9</v>
      </c>
      <c r="BT8" s="33">
        <f t="shared" ref="BT8:BT13" si="19">(BR8*0.7)+(BS8*0.3)</f>
        <v>7.74</v>
      </c>
      <c r="BU8" s="34">
        <v>6.7</v>
      </c>
      <c r="BV8" s="20">
        <v>6.8</v>
      </c>
      <c r="BW8" s="6">
        <f t="shared" ref="BW8:BW13" si="20">(BT8*0.5)+(BU8*0.25)+(BV8*0.25)</f>
        <v>7.2450000000000001</v>
      </c>
      <c r="BX8" s="6">
        <f t="shared" ref="BX8:BX13" si="21">(BA8+BP8+BW8)/3</f>
        <v>7.1048749999999998</v>
      </c>
      <c r="BY8" s="22"/>
      <c r="BZ8" s="20">
        <v>6.5</v>
      </c>
      <c r="CA8" s="20">
        <v>7.2</v>
      </c>
      <c r="CB8" s="20">
        <v>6.1</v>
      </c>
      <c r="CC8" s="20">
        <v>7.1</v>
      </c>
      <c r="CD8" s="20">
        <v>6.7</v>
      </c>
      <c r="CE8" s="20">
        <v>9.5</v>
      </c>
      <c r="CF8" s="20">
        <v>7.1</v>
      </c>
      <c r="CG8" s="20">
        <v>5.6</v>
      </c>
      <c r="CH8" s="4">
        <f t="shared" ref="CH8:CH13" si="22">SUM(BZ8:CG8)</f>
        <v>55.800000000000004</v>
      </c>
      <c r="CI8" s="13">
        <f t="shared" ref="CI8:CI13" si="23">CH8/8</f>
        <v>6.9750000000000005</v>
      </c>
      <c r="CJ8" s="20">
        <v>6.6</v>
      </c>
      <c r="CK8" s="5">
        <f t="shared" ref="CK8:CK13" si="24">(CI8*0.75)+(CJ8*0.25)</f>
        <v>6.8812499999999996</v>
      </c>
      <c r="CL8" s="9"/>
      <c r="CM8" s="20">
        <v>5.0999999999999996</v>
      </c>
      <c r="CN8" s="20">
        <v>5.2</v>
      </c>
      <c r="CO8" s="20">
        <v>4.5</v>
      </c>
      <c r="CP8" s="20">
        <v>7.2</v>
      </c>
      <c r="CQ8" s="20">
        <v>5.4</v>
      </c>
      <c r="CR8" s="4">
        <f t="shared" ref="CR8:CR13" si="25">SUM(CM8:CQ8)</f>
        <v>27.4</v>
      </c>
      <c r="CS8" s="5">
        <f t="shared" ref="CS8:CS13" si="26">CR8/5</f>
        <v>5.4799999999999995</v>
      </c>
      <c r="CU8" s="20">
        <v>8.1999999999999993</v>
      </c>
      <c r="CV8" s="20">
        <v>6.8</v>
      </c>
      <c r="CW8" s="13">
        <f t="shared" ref="CW8:CW13" si="27">(CU8*0.15)+(CV8*0.85)</f>
        <v>7.0099999999999989</v>
      </c>
      <c r="CX8" s="20">
        <v>6.9</v>
      </c>
      <c r="CY8" s="6">
        <f t="shared" ref="CY8:CY13" si="28">CS8+CW8+CX8</f>
        <v>19.39</v>
      </c>
      <c r="CZ8" s="6">
        <f t="shared" ref="CZ8:CZ13" si="29">CY8/3</f>
        <v>6.4633333333333338</v>
      </c>
      <c r="DA8" s="9"/>
      <c r="DB8" s="20">
        <v>7.33</v>
      </c>
      <c r="DC8" s="20">
        <v>7.4</v>
      </c>
      <c r="DD8" s="33">
        <f t="shared" ref="DD8:DD13" si="30">(DB8*0.7)+(DC8*0.3)</f>
        <v>7.3509999999999991</v>
      </c>
      <c r="DE8" s="34">
        <v>6.5</v>
      </c>
      <c r="DF8" s="20">
        <v>6.8</v>
      </c>
      <c r="DG8" s="6">
        <f t="shared" ref="DG8:DG13" si="31">(DD8*0.5)+(DE8*0.25)+(DF8*0.25)</f>
        <v>7.0004999999999997</v>
      </c>
      <c r="DH8" s="6">
        <f t="shared" ref="DH8:DH13" si="32">(CK8+CZ8+DG8)/3</f>
        <v>6.7816944444444438</v>
      </c>
      <c r="DI8" s="26"/>
      <c r="DJ8" s="20">
        <v>6</v>
      </c>
      <c r="DK8" s="20">
        <v>6.2</v>
      </c>
      <c r="DL8" s="20">
        <v>6</v>
      </c>
      <c r="DM8" s="20">
        <v>6</v>
      </c>
      <c r="DN8" s="20">
        <v>7.2</v>
      </c>
      <c r="DO8" s="20">
        <v>7</v>
      </c>
      <c r="DP8" s="20">
        <v>6.5</v>
      </c>
      <c r="DQ8" s="20">
        <v>5.8</v>
      </c>
      <c r="DR8" s="4">
        <f t="shared" ref="DR8:DR13" si="33">SUM(DJ8:DQ8)</f>
        <v>50.699999999999996</v>
      </c>
      <c r="DS8" s="13">
        <f t="shared" ref="DS8:DS13" si="34">DR8/8</f>
        <v>6.3374999999999995</v>
      </c>
      <c r="DT8" s="20">
        <v>6</v>
      </c>
      <c r="DU8" s="5">
        <f t="shared" ref="DU8:DU13" si="35">(DS8*0.75)+(DT8*0.25)</f>
        <v>6.2531249999999998</v>
      </c>
      <c r="DV8" s="9"/>
      <c r="DW8" s="20">
        <v>5.2</v>
      </c>
      <c r="DX8" s="20">
        <v>6.5</v>
      </c>
      <c r="DY8" s="20">
        <v>3.5</v>
      </c>
      <c r="DZ8" s="20">
        <v>5.5</v>
      </c>
      <c r="EA8" s="20">
        <v>6</v>
      </c>
      <c r="EB8" s="4">
        <f t="shared" ref="EB8:EB13" si="36">SUM(DW8:EA8)</f>
        <v>26.7</v>
      </c>
      <c r="EC8" s="5">
        <f t="shared" ref="EC8:EC13" si="37">EB8/5</f>
        <v>5.34</v>
      </c>
      <c r="EE8" s="50">
        <v>6.5</v>
      </c>
      <c r="EF8" s="20">
        <v>6</v>
      </c>
      <c r="EG8" s="13">
        <f t="shared" ref="EG8:EG13" si="38">(EE8*0.15)+(EF8*0.85)</f>
        <v>6.0749999999999993</v>
      </c>
      <c r="EH8" s="20">
        <v>5.5</v>
      </c>
      <c r="EI8" s="6">
        <f t="shared" ref="EI8:EI13" si="39">EC8+EG8+EH8</f>
        <v>16.914999999999999</v>
      </c>
      <c r="EJ8" s="6">
        <f t="shared" ref="EJ8:EJ13" si="40">EI8/3</f>
        <v>5.6383333333333328</v>
      </c>
      <c r="EK8" s="9"/>
      <c r="EL8" s="20">
        <v>7.7</v>
      </c>
      <c r="EM8" s="20">
        <v>7.6</v>
      </c>
      <c r="EN8" s="33">
        <f t="shared" ref="EN8:EN13" si="41">(EL8*0.7)+(EM8*0.3)</f>
        <v>7.67</v>
      </c>
      <c r="EO8" s="34">
        <v>6.8</v>
      </c>
      <c r="EP8" s="20">
        <v>6</v>
      </c>
      <c r="EQ8" s="6">
        <f t="shared" ref="EQ8:EQ13" si="42">(EN8*0.5)+(EO8*0.25)+(EP8*0.25)</f>
        <v>7.0350000000000001</v>
      </c>
      <c r="ER8" s="6">
        <f t="shared" ref="ER8:ER13" si="43">(DU8+EJ8+EQ8)/3</f>
        <v>6.3088194444444445</v>
      </c>
      <c r="ES8" s="26"/>
      <c r="ET8" s="6">
        <f t="shared" ref="ET8:ET13" si="44">AN8</f>
        <v>6.387291666666667</v>
      </c>
      <c r="EU8" s="6">
        <f t="shared" ref="EU8:EU13" si="45">BX8</f>
        <v>7.1048749999999998</v>
      </c>
      <c r="EV8" s="6">
        <f t="shared" ref="EV8:EV13" si="46">DH8</f>
        <v>6.7816944444444438</v>
      </c>
      <c r="EW8" s="6">
        <f t="shared" ref="EW8:EW13" si="47">ER8</f>
        <v>6.3088194444444445</v>
      </c>
      <c r="EX8" s="6">
        <f t="shared" ref="EX8:EX13" si="48">AVERAGE(ET8:EW8)</f>
        <v>6.6456701388888888</v>
      </c>
      <c r="EY8">
        <v>1</v>
      </c>
      <c r="FA8" s="6">
        <f t="shared" ref="FA8:FA13" si="49">Q8</f>
        <v>6.296875</v>
      </c>
      <c r="FB8" s="6">
        <f t="shared" ref="FB8:FB13" si="50">BA8</f>
        <v>7.2281250000000004</v>
      </c>
      <c r="FC8" s="6">
        <f t="shared" ref="FC8:FC13" si="51">CK8</f>
        <v>6.8812499999999996</v>
      </c>
      <c r="FD8" s="6">
        <f t="shared" ref="FD8:FD13" si="52">DU8</f>
        <v>6.2531249999999998</v>
      </c>
      <c r="FE8" s="6">
        <f t="shared" ref="FE8:FE13" si="53">AVERAGE(FA8:FD8)</f>
        <v>6.6648437500000002</v>
      </c>
      <c r="FF8">
        <v>1</v>
      </c>
      <c r="FH8" s="6">
        <f t="shared" ref="FH8:FH13" si="54">AF8</f>
        <v>6.32</v>
      </c>
      <c r="FI8" s="6">
        <f t="shared" ref="FI8:FI13" si="55">BP8</f>
        <v>6.8414999999999999</v>
      </c>
      <c r="FJ8" s="6">
        <f t="shared" ref="FJ8:FJ13" si="56">CZ8</f>
        <v>6.4633333333333338</v>
      </c>
      <c r="FK8" s="6">
        <f t="shared" ref="FK8:FK13" si="57">EJ8</f>
        <v>5.6383333333333328</v>
      </c>
      <c r="FL8" s="6">
        <f t="shared" ref="FL8:FL13" si="58">AVERAGE(FH8:FK8)</f>
        <v>6.3157916666666667</v>
      </c>
      <c r="FM8">
        <v>1</v>
      </c>
      <c r="FO8" s="6">
        <f t="shared" ref="FO8:FO13" si="59">AM8</f>
        <v>6.5449999999999999</v>
      </c>
      <c r="FP8" s="6">
        <f t="shared" ref="FP8:FP13" si="60">BW8</f>
        <v>7.2450000000000001</v>
      </c>
      <c r="FQ8" s="6">
        <f t="shared" ref="FQ8:FQ13" si="61">DG8</f>
        <v>7.0004999999999997</v>
      </c>
      <c r="FR8" s="6">
        <f t="shared" ref="FR8:FR13" si="62">EQ8</f>
        <v>7.0350000000000001</v>
      </c>
      <c r="FS8" s="6">
        <f t="shared" ref="FS8:FS13" si="63">AVERAGE(FO8:FR8)</f>
        <v>6.9563749999999995</v>
      </c>
      <c r="FT8">
        <v>1</v>
      </c>
    </row>
    <row r="9" spans="1:176" ht="14">
      <c r="A9" s="15">
        <v>11</v>
      </c>
      <c r="B9" s="51" t="s">
        <v>43</v>
      </c>
      <c r="C9" t="s">
        <v>144</v>
      </c>
      <c r="D9" t="s">
        <v>145</v>
      </c>
      <c r="E9" t="s">
        <v>85</v>
      </c>
      <c r="F9" s="20">
        <v>5.8</v>
      </c>
      <c r="G9" s="20">
        <v>7</v>
      </c>
      <c r="H9" s="20">
        <v>5.8</v>
      </c>
      <c r="I9" s="20">
        <v>5</v>
      </c>
      <c r="J9" s="20">
        <v>5</v>
      </c>
      <c r="K9" s="20">
        <v>5.8</v>
      </c>
      <c r="L9" s="20">
        <v>6</v>
      </c>
      <c r="M9" s="20">
        <v>5.8</v>
      </c>
      <c r="N9" s="4">
        <f t="shared" si="0"/>
        <v>46.199999999999996</v>
      </c>
      <c r="O9" s="13">
        <f t="shared" si="1"/>
        <v>5.7749999999999995</v>
      </c>
      <c r="P9" s="20">
        <v>6.8</v>
      </c>
      <c r="Q9" s="5">
        <f t="shared" si="2"/>
        <v>6.03125</v>
      </c>
      <c r="R9" s="9"/>
      <c r="S9" s="20">
        <v>3.5</v>
      </c>
      <c r="T9" s="20">
        <v>5.2</v>
      </c>
      <c r="U9" s="20">
        <v>6.5</v>
      </c>
      <c r="V9" s="20">
        <v>0</v>
      </c>
      <c r="W9" s="20">
        <v>8</v>
      </c>
      <c r="X9" s="4">
        <f t="shared" si="3"/>
        <v>23.2</v>
      </c>
      <c r="Y9" s="5">
        <f t="shared" si="4"/>
        <v>4.6399999999999997</v>
      </c>
      <c r="AA9" s="20">
        <v>7.7</v>
      </c>
      <c r="AB9" s="20">
        <v>4.8</v>
      </c>
      <c r="AC9" s="13">
        <f t="shared" si="5"/>
        <v>5.2350000000000003</v>
      </c>
      <c r="AD9" s="20">
        <v>6.8</v>
      </c>
      <c r="AE9" s="6">
        <f t="shared" si="6"/>
        <v>16.675000000000001</v>
      </c>
      <c r="AF9" s="6">
        <f t="shared" si="7"/>
        <v>5.5583333333333336</v>
      </c>
      <c r="AG9" s="9"/>
      <c r="AH9" s="20">
        <v>8</v>
      </c>
      <c r="AI9" s="20">
        <v>6.5</v>
      </c>
      <c r="AJ9" s="33">
        <f t="shared" si="8"/>
        <v>7.55</v>
      </c>
      <c r="AK9" s="34">
        <v>5.6</v>
      </c>
      <c r="AL9" s="20">
        <v>6.8</v>
      </c>
      <c r="AM9" s="6">
        <f t="shared" si="9"/>
        <v>6.875</v>
      </c>
      <c r="AN9" s="6">
        <f t="shared" si="10"/>
        <v>6.1548611111111109</v>
      </c>
      <c r="AO9" s="22"/>
      <c r="AP9" s="20">
        <v>6</v>
      </c>
      <c r="AQ9" s="20">
        <v>8</v>
      </c>
      <c r="AR9" s="20">
        <v>6.6</v>
      </c>
      <c r="AS9" s="20">
        <v>6.3</v>
      </c>
      <c r="AT9" s="20">
        <v>5</v>
      </c>
      <c r="AU9" s="20">
        <v>6.5</v>
      </c>
      <c r="AV9" s="20">
        <v>6.2</v>
      </c>
      <c r="AW9" s="20">
        <v>5.8</v>
      </c>
      <c r="AX9" s="4">
        <f t="shared" si="11"/>
        <v>50.400000000000006</v>
      </c>
      <c r="AY9" s="13">
        <f t="shared" si="12"/>
        <v>6.3000000000000007</v>
      </c>
      <c r="AZ9" s="20">
        <v>6.7</v>
      </c>
      <c r="BA9" s="5">
        <f t="shared" si="13"/>
        <v>6.4</v>
      </c>
      <c r="BB9" s="9"/>
      <c r="BC9" s="20">
        <v>3</v>
      </c>
      <c r="BD9" s="20">
        <v>4.5999999999999996</v>
      </c>
      <c r="BE9" s="20">
        <v>5.5</v>
      </c>
      <c r="BF9" s="20">
        <v>0</v>
      </c>
      <c r="BG9" s="20">
        <v>8.5</v>
      </c>
      <c r="BH9" s="4">
        <f t="shared" si="14"/>
        <v>21.6</v>
      </c>
      <c r="BI9" s="5">
        <f t="shared" si="15"/>
        <v>4.32</v>
      </c>
      <c r="BK9" s="20">
        <v>6.4</v>
      </c>
      <c r="BL9" s="20">
        <v>5.7</v>
      </c>
      <c r="BM9" s="13">
        <f t="shared" si="16"/>
        <v>5.8049999999999997</v>
      </c>
      <c r="BN9" s="20">
        <v>6.5</v>
      </c>
      <c r="BO9" s="6">
        <f t="shared" si="17"/>
        <v>16.625</v>
      </c>
      <c r="BP9" s="6">
        <f t="shared" si="18"/>
        <v>5.541666666666667</v>
      </c>
      <c r="BQ9" s="9"/>
      <c r="BR9" s="20">
        <v>6.9</v>
      </c>
      <c r="BS9" s="20">
        <v>8</v>
      </c>
      <c r="BT9" s="33">
        <f t="shared" si="19"/>
        <v>7.23</v>
      </c>
      <c r="BU9" s="34">
        <v>6.8</v>
      </c>
      <c r="BV9" s="20">
        <v>7.4</v>
      </c>
      <c r="BW9" s="6">
        <f t="shared" si="20"/>
        <v>7.1650000000000009</v>
      </c>
      <c r="BX9" s="6">
        <f t="shared" si="21"/>
        <v>6.3688888888888897</v>
      </c>
      <c r="BY9" s="22"/>
      <c r="BZ9" s="20">
        <v>6.1</v>
      </c>
      <c r="CA9" s="20">
        <v>7.6</v>
      </c>
      <c r="CB9" s="20">
        <v>6.3</v>
      </c>
      <c r="CC9" s="20">
        <v>6.2</v>
      </c>
      <c r="CD9" s="20">
        <v>5.3</v>
      </c>
      <c r="CE9" s="20">
        <v>5.9</v>
      </c>
      <c r="CF9" s="20">
        <v>6.3</v>
      </c>
      <c r="CG9" s="20">
        <v>5.4</v>
      </c>
      <c r="CH9" s="4">
        <f t="shared" si="22"/>
        <v>49.099999999999994</v>
      </c>
      <c r="CI9" s="13">
        <f t="shared" si="23"/>
        <v>6.1374999999999993</v>
      </c>
      <c r="CJ9" s="20">
        <v>6.5</v>
      </c>
      <c r="CK9" s="5">
        <f t="shared" si="24"/>
        <v>6.2281249999999995</v>
      </c>
      <c r="CL9" s="9"/>
      <c r="CM9" s="20">
        <v>4.2</v>
      </c>
      <c r="CN9" s="20">
        <v>5.2</v>
      </c>
      <c r="CO9" s="20">
        <v>4.2</v>
      </c>
      <c r="CP9" s="20">
        <v>0</v>
      </c>
      <c r="CQ9" s="20">
        <v>7.5</v>
      </c>
      <c r="CR9" s="4">
        <f t="shared" si="25"/>
        <v>21.1</v>
      </c>
      <c r="CS9" s="5">
        <f t="shared" si="26"/>
        <v>4.2200000000000006</v>
      </c>
      <c r="CU9" s="20">
        <v>7.7</v>
      </c>
      <c r="CV9" s="20">
        <v>6.3</v>
      </c>
      <c r="CW9" s="13">
        <f t="shared" si="27"/>
        <v>6.51</v>
      </c>
      <c r="CX9" s="20">
        <v>6.2</v>
      </c>
      <c r="CY9" s="6">
        <f t="shared" si="28"/>
        <v>16.93</v>
      </c>
      <c r="CZ9" s="6">
        <f t="shared" si="29"/>
        <v>5.6433333333333335</v>
      </c>
      <c r="DA9" s="9"/>
      <c r="DB9" s="20">
        <v>7.33</v>
      </c>
      <c r="DC9" s="20">
        <v>6.9</v>
      </c>
      <c r="DD9" s="33">
        <f t="shared" si="30"/>
        <v>7.2009999999999987</v>
      </c>
      <c r="DE9" s="34">
        <v>6.7</v>
      </c>
      <c r="DF9" s="20">
        <v>6.5</v>
      </c>
      <c r="DG9" s="6">
        <f t="shared" si="31"/>
        <v>6.9004999999999992</v>
      </c>
      <c r="DH9" s="6">
        <f t="shared" si="32"/>
        <v>6.2573194444444438</v>
      </c>
      <c r="DI9" s="26"/>
      <c r="DJ9" s="20">
        <v>6.4</v>
      </c>
      <c r="DK9" s="20">
        <v>6.2</v>
      </c>
      <c r="DL9" s="20">
        <v>5.5</v>
      </c>
      <c r="DM9" s="20">
        <v>5.8</v>
      </c>
      <c r="DN9" s="20">
        <v>5.8</v>
      </c>
      <c r="DO9" s="20">
        <v>6</v>
      </c>
      <c r="DP9" s="20">
        <v>6</v>
      </c>
      <c r="DQ9" s="20">
        <v>5.8</v>
      </c>
      <c r="DR9" s="4">
        <f t="shared" si="33"/>
        <v>47.5</v>
      </c>
      <c r="DS9" s="13">
        <f t="shared" si="34"/>
        <v>5.9375</v>
      </c>
      <c r="DT9" s="20">
        <v>6</v>
      </c>
      <c r="DU9" s="5">
        <f t="shared" si="35"/>
        <v>5.953125</v>
      </c>
      <c r="DV9" s="9"/>
      <c r="DW9" s="20">
        <v>4</v>
      </c>
      <c r="DX9" s="20">
        <v>6</v>
      </c>
      <c r="DY9" s="20">
        <v>5</v>
      </c>
      <c r="DZ9" s="20">
        <v>0</v>
      </c>
      <c r="EA9" s="20">
        <v>6.5</v>
      </c>
      <c r="EB9" s="4">
        <f t="shared" si="36"/>
        <v>21.5</v>
      </c>
      <c r="EC9" s="5">
        <f t="shared" si="37"/>
        <v>4.3</v>
      </c>
      <c r="EE9" s="50">
        <v>7.375</v>
      </c>
      <c r="EF9" s="20">
        <v>5.5</v>
      </c>
      <c r="EG9" s="13">
        <f t="shared" si="38"/>
        <v>5.78125</v>
      </c>
      <c r="EH9" s="20">
        <v>5</v>
      </c>
      <c r="EI9" s="6">
        <f t="shared" si="39"/>
        <v>15.081250000000001</v>
      </c>
      <c r="EJ9" s="6">
        <f t="shared" si="40"/>
        <v>5.0270833333333336</v>
      </c>
      <c r="EK9" s="9"/>
      <c r="EL9" s="20">
        <v>7.8</v>
      </c>
      <c r="EM9" s="20">
        <v>6</v>
      </c>
      <c r="EN9" s="33">
        <f t="shared" si="41"/>
        <v>7.26</v>
      </c>
      <c r="EO9" s="34">
        <v>6.5</v>
      </c>
      <c r="EP9" s="20">
        <v>4.5</v>
      </c>
      <c r="EQ9" s="6">
        <f t="shared" si="42"/>
        <v>6.38</v>
      </c>
      <c r="ER9" s="6">
        <f t="shared" si="43"/>
        <v>5.7867361111111109</v>
      </c>
      <c r="ES9" s="26"/>
      <c r="ET9" s="6">
        <f t="shared" si="44"/>
        <v>6.1548611111111109</v>
      </c>
      <c r="EU9" s="6">
        <f t="shared" si="45"/>
        <v>6.3688888888888897</v>
      </c>
      <c r="EV9" s="6">
        <f t="shared" si="46"/>
        <v>6.2573194444444438</v>
      </c>
      <c r="EW9" s="6">
        <f t="shared" si="47"/>
        <v>5.7867361111111109</v>
      </c>
      <c r="EX9" s="6">
        <f t="shared" si="48"/>
        <v>6.1419513888888888</v>
      </c>
      <c r="EY9">
        <v>2</v>
      </c>
      <c r="FA9" s="6">
        <f t="shared" si="49"/>
        <v>6.03125</v>
      </c>
      <c r="FB9" s="6">
        <f t="shared" si="50"/>
        <v>6.4</v>
      </c>
      <c r="FC9" s="6">
        <f t="shared" si="51"/>
        <v>6.2281249999999995</v>
      </c>
      <c r="FD9" s="6">
        <f t="shared" si="52"/>
        <v>5.953125</v>
      </c>
      <c r="FE9" s="6">
        <f t="shared" si="53"/>
        <v>6.1531250000000002</v>
      </c>
      <c r="FF9">
        <v>2</v>
      </c>
      <c r="FH9" s="6">
        <f t="shared" si="54"/>
        <v>5.5583333333333336</v>
      </c>
      <c r="FI9" s="6">
        <f t="shared" si="55"/>
        <v>5.541666666666667</v>
      </c>
      <c r="FJ9" s="6">
        <f t="shared" si="56"/>
        <v>5.6433333333333335</v>
      </c>
      <c r="FK9" s="6">
        <f t="shared" si="57"/>
        <v>5.0270833333333336</v>
      </c>
      <c r="FL9" s="6">
        <f t="shared" si="58"/>
        <v>5.4426041666666674</v>
      </c>
      <c r="FM9">
        <v>2</v>
      </c>
      <c r="FO9" s="6">
        <f t="shared" si="59"/>
        <v>6.875</v>
      </c>
      <c r="FP9" s="6">
        <f t="shared" si="60"/>
        <v>7.1650000000000009</v>
      </c>
      <c r="FQ9" s="6">
        <f t="shared" si="61"/>
        <v>6.9004999999999992</v>
      </c>
      <c r="FR9" s="6">
        <f t="shared" si="62"/>
        <v>6.38</v>
      </c>
      <c r="FS9" s="6">
        <f t="shared" si="63"/>
        <v>6.8301249999999998</v>
      </c>
      <c r="FT9">
        <v>2</v>
      </c>
    </row>
    <row r="10" spans="1:176" ht="14">
      <c r="A10" s="15"/>
      <c r="B10" s="51"/>
      <c r="F10" s="20"/>
      <c r="G10" s="20"/>
      <c r="H10" s="20"/>
      <c r="I10" s="20"/>
      <c r="J10" s="20"/>
      <c r="K10" s="20"/>
      <c r="L10" s="20"/>
      <c r="M10" s="20"/>
      <c r="N10" s="4"/>
      <c r="O10" s="13"/>
      <c r="P10" s="20"/>
      <c r="Q10" s="5"/>
      <c r="R10" s="9"/>
      <c r="S10" s="20"/>
      <c r="T10" s="20"/>
      <c r="U10" s="20"/>
      <c r="V10" s="20"/>
      <c r="W10" s="20"/>
      <c r="X10" s="4"/>
      <c r="Y10" s="5"/>
      <c r="AA10" s="20"/>
      <c r="AB10" s="20"/>
      <c r="AC10" s="13"/>
      <c r="AD10" s="20"/>
      <c r="AE10" s="6"/>
      <c r="AF10" s="6"/>
      <c r="AG10" s="9"/>
      <c r="AH10" s="20"/>
      <c r="AI10" s="20"/>
      <c r="AJ10" s="33"/>
      <c r="AK10" s="34"/>
      <c r="AL10" s="20"/>
      <c r="AM10" s="6"/>
      <c r="AN10" s="6"/>
      <c r="AO10" s="22"/>
      <c r="AP10" s="20"/>
      <c r="AQ10" s="20"/>
      <c r="AR10" s="20"/>
      <c r="AS10" s="20"/>
      <c r="AT10" s="20"/>
      <c r="AU10" s="20"/>
      <c r="AV10" s="20"/>
      <c r="AW10" s="20"/>
      <c r="AX10" s="4"/>
      <c r="AY10" s="13"/>
      <c r="AZ10" s="20"/>
      <c r="BA10" s="5"/>
      <c r="BB10" s="9"/>
      <c r="BC10" s="20"/>
      <c r="BD10" s="20"/>
      <c r="BE10" s="20"/>
      <c r="BF10" s="20"/>
      <c r="BG10" s="20"/>
      <c r="BH10" s="4"/>
      <c r="BI10" s="5"/>
      <c r="BK10" s="20"/>
      <c r="BL10" s="20"/>
      <c r="BM10" s="13"/>
      <c r="BN10" s="20"/>
      <c r="BO10" s="6"/>
      <c r="BP10" s="6"/>
      <c r="BQ10" s="9"/>
      <c r="BR10" s="20"/>
      <c r="BS10" s="20"/>
      <c r="BT10" s="33"/>
      <c r="BU10" s="34"/>
      <c r="BV10" s="20"/>
      <c r="BW10" s="6"/>
      <c r="BX10" s="6"/>
      <c r="BY10" s="22"/>
      <c r="BZ10" s="20"/>
      <c r="CA10" s="20"/>
      <c r="CB10" s="20"/>
      <c r="CC10" s="20"/>
      <c r="CD10" s="20"/>
      <c r="CE10" s="20"/>
      <c r="CF10" s="20"/>
      <c r="CG10" s="20"/>
      <c r="CH10" s="4"/>
      <c r="CI10" s="13"/>
      <c r="CJ10" s="20"/>
      <c r="CK10" s="5"/>
      <c r="CL10" s="9"/>
      <c r="CM10" s="20"/>
      <c r="CN10" s="20"/>
      <c r="CO10" s="20"/>
      <c r="CP10" s="20"/>
      <c r="CQ10" s="20"/>
      <c r="CR10" s="4"/>
      <c r="CS10" s="5"/>
      <c r="CU10" s="20"/>
      <c r="CV10" s="20"/>
      <c r="CW10" s="13"/>
      <c r="CX10" s="20"/>
      <c r="CY10" s="6"/>
      <c r="CZ10" s="6"/>
      <c r="DA10" s="9"/>
      <c r="DB10" s="20"/>
      <c r="DC10" s="20"/>
      <c r="DD10" s="33"/>
      <c r="DE10" s="34"/>
      <c r="DF10" s="20"/>
      <c r="DG10" s="6"/>
      <c r="DH10" s="6"/>
      <c r="DI10" s="26"/>
      <c r="DJ10" s="20"/>
      <c r="DK10" s="20"/>
      <c r="DL10" s="20"/>
      <c r="DM10" s="20"/>
      <c r="DN10" s="20"/>
      <c r="DO10" s="20"/>
      <c r="DP10" s="20"/>
      <c r="DQ10" s="20"/>
      <c r="DR10" s="4"/>
      <c r="DS10" s="13"/>
      <c r="DT10" s="20"/>
      <c r="DU10" s="5"/>
      <c r="DV10" s="9"/>
      <c r="DW10" s="20"/>
      <c r="DX10" s="20"/>
      <c r="DY10" s="20"/>
      <c r="DZ10" s="20"/>
      <c r="EA10" s="20"/>
      <c r="EB10" s="4"/>
      <c r="EC10" s="5"/>
      <c r="EE10" s="50"/>
      <c r="EF10" s="20"/>
      <c r="EG10" s="13"/>
      <c r="EH10" s="20"/>
      <c r="EI10" s="6"/>
      <c r="EJ10" s="6"/>
      <c r="EK10" s="9"/>
      <c r="EL10" s="20"/>
      <c r="EM10" s="20"/>
      <c r="EN10" s="33"/>
      <c r="EO10" s="34"/>
      <c r="EP10" s="20"/>
      <c r="EQ10" s="6"/>
      <c r="ER10" s="6"/>
      <c r="ES10" s="26"/>
      <c r="ET10" s="6"/>
      <c r="EU10" s="6"/>
      <c r="EV10" s="6"/>
      <c r="EW10" s="6"/>
      <c r="EX10" s="6"/>
      <c r="FA10" s="6"/>
      <c r="FB10" s="6"/>
      <c r="FC10" s="6"/>
      <c r="FD10" s="6"/>
      <c r="FE10" s="6"/>
      <c r="FH10" s="6"/>
      <c r="FI10" s="6"/>
      <c r="FJ10" s="6"/>
      <c r="FK10" s="6"/>
      <c r="FL10" s="6"/>
      <c r="FO10" s="6"/>
      <c r="FP10" s="6"/>
      <c r="FQ10" s="6"/>
      <c r="FR10" s="6"/>
      <c r="FS10" s="6"/>
    </row>
    <row r="11" spans="1:176" ht="14">
      <c r="A11" s="15"/>
      <c r="B11" s="51"/>
      <c r="F11" s="20"/>
      <c r="G11" s="20"/>
      <c r="H11" s="20"/>
      <c r="I11" s="20"/>
      <c r="J11" s="20"/>
      <c r="K11" s="20"/>
      <c r="L11" s="20"/>
      <c r="M11" s="20"/>
      <c r="N11" s="4"/>
      <c r="O11" s="13"/>
      <c r="P11" s="20"/>
      <c r="Q11" s="5"/>
      <c r="R11" s="9"/>
      <c r="S11" s="20"/>
      <c r="T11" s="20"/>
      <c r="U11" s="20"/>
      <c r="V11" s="20"/>
      <c r="W11" s="20"/>
      <c r="X11" s="4"/>
      <c r="Y11" s="5"/>
      <c r="AA11" s="20"/>
      <c r="AB11" s="20"/>
      <c r="AC11" s="13"/>
      <c r="AD11" s="20"/>
      <c r="AE11" s="6"/>
      <c r="AF11" s="6"/>
      <c r="AG11" s="9"/>
      <c r="AH11" s="20"/>
      <c r="AI11" s="20"/>
      <c r="AJ11" s="33"/>
      <c r="AK11" s="34"/>
      <c r="AL11" s="20"/>
      <c r="AM11" s="6"/>
      <c r="AN11" s="6"/>
      <c r="AO11" s="22"/>
      <c r="AP11" s="20"/>
      <c r="AQ11" s="20"/>
      <c r="AR11" s="20"/>
      <c r="AS11" s="20"/>
      <c r="AT11" s="20"/>
      <c r="AU11" s="20"/>
      <c r="AV11" s="20"/>
      <c r="AW11" s="20"/>
      <c r="AX11" s="4"/>
      <c r="AY11" s="13"/>
      <c r="AZ11" s="20"/>
      <c r="BA11" s="5"/>
      <c r="BB11" s="9"/>
      <c r="BC11" s="20"/>
      <c r="BD11" s="20"/>
      <c r="BE11" s="20"/>
      <c r="BF11" s="20"/>
      <c r="BG11" s="20"/>
      <c r="BH11" s="4"/>
      <c r="BI11" s="5"/>
      <c r="BK11" s="20"/>
      <c r="BL11" s="20"/>
      <c r="BM11" s="13"/>
      <c r="BN11" s="20"/>
      <c r="BO11" s="6"/>
      <c r="BP11" s="6"/>
      <c r="BQ11" s="9"/>
      <c r="BR11" s="20"/>
      <c r="BS11" s="20"/>
      <c r="BT11" s="33"/>
      <c r="BU11" s="34"/>
      <c r="BV11" s="20"/>
      <c r="BW11" s="6"/>
      <c r="BX11" s="6"/>
      <c r="BY11" s="22"/>
      <c r="BZ11" s="20"/>
      <c r="CA11" s="20"/>
      <c r="CB11" s="20"/>
      <c r="CC11" s="20"/>
      <c r="CD11" s="20"/>
      <c r="CE11" s="20"/>
      <c r="CF11" s="20"/>
      <c r="CG11" s="20"/>
      <c r="CH11" s="4"/>
      <c r="CI11" s="13"/>
      <c r="CJ11" s="20"/>
      <c r="CK11" s="5"/>
      <c r="CL11" s="9"/>
      <c r="CM11" s="20"/>
      <c r="CN11" s="20"/>
      <c r="CO11" s="20"/>
      <c r="CP11" s="20"/>
      <c r="CQ11" s="20"/>
      <c r="CR11" s="4"/>
      <c r="CS11" s="5"/>
      <c r="CU11" s="20"/>
      <c r="CV11" s="20"/>
      <c r="CW11" s="13"/>
      <c r="CX11" s="20"/>
      <c r="CY11" s="6"/>
      <c r="CZ11" s="6"/>
      <c r="DA11" s="9"/>
      <c r="DB11" s="20"/>
      <c r="DC11" s="20"/>
      <c r="DD11" s="33"/>
      <c r="DE11" s="34"/>
      <c r="DF11" s="20"/>
      <c r="DG11" s="6"/>
      <c r="DH11" s="6"/>
      <c r="DI11" s="26"/>
      <c r="DJ11" s="20"/>
      <c r="DK11" s="20"/>
      <c r="DL11" s="20"/>
      <c r="DM11" s="20"/>
      <c r="DN11" s="20"/>
      <c r="DO11" s="20"/>
      <c r="DP11" s="20"/>
      <c r="DQ11" s="20"/>
      <c r="DR11" s="4"/>
      <c r="DS11" s="13"/>
      <c r="DT11" s="20"/>
      <c r="DU11" s="5"/>
      <c r="DV11" s="9"/>
      <c r="DW11" s="20"/>
      <c r="DX11" s="20"/>
      <c r="DY11" s="20"/>
      <c r="DZ11" s="20"/>
      <c r="EA11" s="20"/>
      <c r="EB11" s="4"/>
      <c r="EC11" s="5"/>
      <c r="EE11" s="50"/>
      <c r="EF11" s="20"/>
      <c r="EG11" s="13"/>
      <c r="EH11" s="20"/>
      <c r="EI11" s="6"/>
      <c r="EJ11" s="6"/>
      <c r="EK11" s="9"/>
      <c r="EL11" s="20"/>
      <c r="EM11" s="20"/>
      <c r="EN11" s="33"/>
      <c r="EO11" s="34"/>
      <c r="EP11" s="20"/>
      <c r="EQ11" s="6"/>
      <c r="ER11" s="6"/>
      <c r="ES11" s="26"/>
      <c r="ET11" s="6"/>
      <c r="EU11" s="6"/>
      <c r="EV11" s="6"/>
      <c r="EW11" s="6"/>
      <c r="EX11" s="6"/>
      <c r="FA11" s="6"/>
      <c r="FB11" s="6"/>
      <c r="FC11" s="6"/>
      <c r="FD11" s="6"/>
      <c r="FE11" s="6"/>
      <c r="FH11" s="6"/>
      <c r="FI11" s="6"/>
      <c r="FJ11" s="6"/>
      <c r="FK11" s="6"/>
      <c r="FL11" s="6"/>
      <c r="FO11" s="6"/>
      <c r="FP11" s="6"/>
      <c r="FQ11" s="6"/>
      <c r="FR11" s="6"/>
      <c r="FS11" s="6"/>
    </row>
    <row r="12" spans="1:176" ht="14">
      <c r="A12" s="15">
        <v>110</v>
      </c>
      <c r="B12" s="51" t="s">
        <v>44</v>
      </c>
      <c r="C12" t="s">
        <v>13</v>
      </c>
      <c r="D12" t="s">
        <v>145</v>
      </c>
      <c r="E12" t="s">
        <v>100</v>
      </c>
      <c r="F12" s="20">
        <v>8</v>
      </c>
      <c r="G12" s="20">
        <v>5.5</v>
      </c>
      <c r="H12" s="20">
        <v>6.5</v>
      </c>
      <c r="I12" s="20">
        <v>8</v>
      </c>
      <c r="J12" s="20">
        <v>7</v>
      </c>
      <c r="K12" s="20">
        <v>8</v>
      </c>
      <c r="L12" s="20">
        <v>7</v>
      </c>
      <c r="M12" s="20">
        <v>6.8</v>
      </c>
      <c r="N12" s="4">
        <f t="shared" si="0"/>
        <v>56.8</v>
      </c>
      <c r="O12" s="13">
        <f t="shared" si="1"/>
        <v>7.1</v>
      </c>
      <c r="P12" s="20">
        <v>7.8</v>
      </c>
      <c r="Q12" s="5">
        <f t="shared" si="2"/>
        <v>7.2749999999999995</v>
      </c>
      <c r="R12" s="9"/>
      <c r="S12" s="20">
        <v>5.5</v>
      </c>
      <c r="T12" s="20">
        <v>5.2</v>
      </c>
      <c r="U12" s="20">
        <v>4.5</v>
      </c>
      <c r="V12" s="20">
        <v>4</v>
      </c>
      <c r="W12" s="20">
        <v>8</v>
      </c>
      <c r="X12" s="4">
        <f>SUM(S12:W12)</f>
        <v>27.2</v>
      </c>
      <c r="Y12" s="5">
        <f t="shared" si="4"/>
        <v>5.4399999999999995</v>
      </c>
      <c r="AA12" s="20">
        <v>2.2000000000000002</v>
      </c>
      <c r="AB12" s="20">
        <v>4.8</v>
      </c>
      <c r="AC12" s="13">
        <f t="shared" si="5"/>
        <v>4.41</v>
      </c>
      <c r="AD12" s="20">
        <v>7.8</v>
      </c>
      <c r="AE12" s="6">
        <f t="shared" si="6"/>
        <v>17.649999999999999</v>
      </c>
      <c r="AF12" s="6">
        <f t="shared" si="7"/>
        <v>5.8833333333333329</v>
      </c>
      <c r="AG12" s="9"/>
      <c r="AH12" s="20">
        <v>8.5</v>
      </c>
      <c r="AI12" s="20">
        <v>5</v>
      </c>
      <c r="AJ12" s="33">
        <f t="shared" si="8"/>
        <v>7.4499999999999993</v>
      </c>
      <c r="AK12" s="34">
        <v>6.2</v>
      </c>
      <c r="AL12" s="20">
        <v>7.8</v>
      </c>
      <c r="AM12" s="6">
        <f t="shared" si="9"/>
        <v>7.2249999999999996</v>
      </c>
      <c r="AN12" s="6">
        <f t="shared" si="10"/>
        <v>6.7944444444444443</v>
      </c>
      <c r="AO12" s="22"/>
      <c r="AP12" s="20">
        <v>7</v>
      </c>
      <c r="AQ12" s="20">
        <v>5.6</v>
      </c>
      <c r="AR12" s="20">
        <v>6.5</v>
      </c>
      <c r="AS12" s="20">
        <v>7.5</v>
      </c>
      <c r="AT12" s="20">
        <v>9</v>
      </c>
      <c r="AU12" s="20">
        <v>8.6</v>
      </c>
      <c r="AV12" s="20">
        <v>8.6</v>
      </c>
      <c r="AW12" s="20">
        <v>9</v>
      </c>
      <c r="AX12" s="4">
        <f t="shared" si="11"/>
        <v>61.800000000000004</v>
      </c>
      <c r="AY12" s="13">
        <f t="shared" si="12"/>
        <v>7.7250000000000005</v>
      </c>
      <c r="AZ12" s="20">
        <v>8.3000000000000007</v>
      </c>
      <c r="BA12" s="5">
        <f t="shared" si="13"/>
        <v>7.8687500000000004</v>
      </c>
      <c r="BB12" s="9"/>
      <c r="BC12" s="20">
        <v>4.5</v>
      </c>
      <c r="BD12" s="20">
        <v>6.5</v>
      </c>
      <c r="BE12" s="20">
        <v>4.8</v>
      </c>
      <c r="BF12" s="20">
        <v>0</v>
      </c>
      <c r="BG12" s="20">
        <v>8</v>
      </c>
      <c r="BH12" s="4">
        <f t="shared" si="14"/>
        <v>23.8</v>
      </c>
      <c r="BI12" s="5">
        <f t="shared" si="15"/>
        <v>4.76</v>
      </c>
      <c r="BK12" s="20">
        <v>6</v>
      </c>
      <c r="BL12" s="20">
        <v>5.9</v>
      </c>
      <c r="BM12" s="13">
        <f t="shared" si="16"/>
        <v>5.9150000000000009</v>
      </c>
      <c r="BN12" s="20">
        <v>8</v>
      </c>
      <c r="BO12" s="6">
        <f t="shared" si="17"/>
        <v>18.675000000000001</v>
      </c>
      <c r="BP12" s="6">
        <f t="shared" si="18"/>
        <v>6.2250000000000005</v>
      </c>
      <c r="BQ12" s="9"/>
      <c r="BR12" s="20">
        <v>6.9</v>
      </c>
      <c r="BS12" s="20">
        <v>6.2</v>
      </c>
      <c r="BT12" s="33">
        <f t="shared" si="19"/>
        <v>6.6899999999999995</v>
      </c>
      <c r="BU12" s="34">
        <v>6.6</v>
      </c>
      <c r="BV12" s="20">
        <v>7.9</v>
      </c>
      <c r="BW12" s="6">
        <f t="shared" si="20"/>
        <v>6.9699999999999989</v>
      </c>
      <c r="BX12" s="6">
        <f t="shared" si="21"/>
        <v>7.0212499999999993</v>
      </c>
      <c r="BY12" s="22"/>
      <c r="BZ12" s="20">
        <v>7.4</v>
      </c>
      <c r="CA12" s="20">
        <v>6.2</v>
      </c>
      <c r="CB12" s="20">
        <v>6.7</v>
      </c>
      <c r="CC12" s="20">
        <v>8</v>
      </c>
      <c r="CD12" s="20">
        <v>7</v>
      </c>
      <c r="CE12" s="20">
        <v>7.9</v>
      </c>
      <c r="CF12" s="20">
        <v>7.9</v>
      </c>
      <c r="CG12" s="20">
        <v>6.7</v>
      </c>
      <c r="CH12" s="4">
        <f t="shared" si="22"/>
        <v>57.8</v>
      </c>
      <c r="CI12" s="13">
        <f t="shared" si="23"/>
        <v>7.2249999999999996</v>
      </c>
      <c r="CJ12" s="20">
        <v>7.1</v>
      </c>
      <c r="CK12" s="5">
        <f t="shared" si="24"/>
        <v>7.1937499999999996</v>
      </c>
      <c r="CL12" s="9"/>
      <c r="CM12" s="20">
        <v>4.0999999999999996</v>
      </c>
      <c r="CN12" s="20">
        <v>4.5999999999999996</v>
      </c>
      <c r="CO12" s="20">
        <v>3.2</v>
      </c>
      <c r="CP12" s="20">
        <v>0</v>
      </c>
      <c r="CQ12" s="20">
        <v>7</v>
      </c>
      <c r="CR12" s="4">
        <f t="shared" si="25"/>
        <v>18.899999999999999</v>
      </c>
      <c r="CS12" s="5">
        <f t="shared" si="26"/>
        <v>3.78</v>
      </c>
      <c r="CU12" s="20">
        <v>2.71</v>
      </c>
      <c r="CV12" s="20">
        <v>5.4</v>
      </c>
      <c r="CW12" s="13">
        <f t="shared" si="27"/>
        <v>4.9965000000000002</v>
      </c>
      <c r="CX12" s="20">
        <v>7.2</v>
      </c>
      <c r="CY12" s="6">
        <f t="shared" si="28"/>
        <v>15.976500000000001</v>
      </c>
      <c r="CZ12" s="6">
        <f t="shared" si="29"/>
        <v>5.3255000000000008</v>
      </c>
      <c r="DA12" s="9"/>
      <c r="DB12" s="20">
        <v>7.23</v>
      </c>
      <c r="DC12" s="20">
        <v>6.5</v>
      </c>
      <c r="DD12" s="33">
        <f t="shared" si="30"/>
        <v>7.0110000000000001</v>
      </c>
      <c r="DE12" s="34">
        <v>6.7</v>
      </c>
      <c r="DF12" s="20">
        <v>7.2</v>
      </c>
      <c r="DG12" s="6">
        <f t="shared" si="31"/>
        <v>6.9805000000000001</v>
      </c>
      <c r="DH12" s="6">
        <f t="shared" si="32"/>
        <v>6.4999166666666666</v>
      </c>
      <c r="DI12" s="26"/>
      <c r="DJ12" s="20">
        <v>7.5</v>
      </c>
      <c r="DK12" s="20">
        <v>6</v>
      </c>
      <c r="DL12" s="20">
        <v>6.4</v>
      </c>
      <c r="DM12" s="20">
        <v>6.8</v>
      </c>
      <c r="DN12" s="20">
        <v>7</v>
      </c>
      <c r="DO12" s="20">
        <v>7</v>
      </c>
      <c r="DP12" s="20">
        <v>7.5</v>
      </c>
      <c r="DQ12" s="20">
        <v>6.8</v>
      </c>
      <c r="DR12" s="4">
        <f t="shared" si="33"/>
        <v>55</v>
      </c>
      <c r="DS12" s="13">
        <f t="shared" si="34"/>
        <v>6.875</v>
      </c>
      <c r="DT12" s="20">
        <v>7</v>
      </c>
      <c r="DU12" s="5">
        <f t="shared" si="35"/>
        <v>6.90625</v>
      </c>
      <c r="DV12" s="9"/>
      <c r="DW12" s="20">
        <v>4</v>
      </c>
      <c r="DX12" s="20">
        <v>6</v>
      </c>
      <c r="DY12" s="20">
        <v>3.5</v>
      </c>
      <c r="DZ12" s="20">
        <v>3</v>
      </c>
      <c r="EA12" s="20">
        <v>6.5</v>
      </c>
      <c r="EB12" s="4">
        <f>SUM(DW12:EA12)</f>
        <v>23</v>
      </c>
      <c r="EC12" s="5">
        <f t="shared" si="37"/>
        <v>4.5999999999999996</v>
      </c>
      <c r="EE12" s="50">
        <v>6.556</v>
      </c>
      <c r="EF12" s="20">
        <v>4.5</v>
      </c>
      <c r="EG12" s="13">
        <f t="shared" si="38"/>
        <v>4.8083999999999998</v>
      </c>
      <c r="EH12" s="20">
        <v>6.5</v>
      </c>
      <c r="EI12" s="6">
        <f t="shared" si="39"/>
        <v>15.9084</v>
      </c>
      <c r="EJ12" s="6">
        <f t="shared" si="40"/>
        <v>5.3028000000000004</v>
      </c>
      <c r="EK12" s="9"/>
      <c r="EL12" s="20">
        <v>7.75</v>
      </c>
      <c r="EM12" s="20">
        <v>6.5</v>
      </c>
      <c r="EN12" s="33">
        <f t="shared" si="41"/>
        <v>7.375</v>
      </c>
      <c r="EO12" s="34">
        <v>5.3</v>
      </c>
      <c r="EP12" s="20">
        <v>6.5</v>
      </c>
      <c r="EQ12" s="6">
        <f t="shared" si="42"/>
        <v>6.6375000000000002</v>
      </c>
      <c r="ER12" s="6">
        <f t="shared" si="43"/>
        <v>6.2821833333333332</v>
      </c>
      <c r="ES12" s="26"/>
      <c r="ET12" s="6">
        <f t="shared" si="44"/>
        <v>6.7944444444444443</v>
      </c>
      <c r="EU12" s="6">
        <f t="shared" si="45"/>
        <v>7.0212499999999993</v>
      </c>
      <c r="EV12" s="6">
        <f t="shared" si="46"/>
        <v>6.4999166666666666</v>
      </c>
      <c r="EW12" s="6">
        <f t="shared" si="47"/>
        <v>6.2821833333333332</v>
      </c>
      <c r="EX12" s="6">
        <f t="shared" si="48"/>
        <v>6.6494486111111106</v>
      </c>
      <c r="EY12">
        <v>1</v>
      </c>
      <c r="FA12" s="6">
        <f t="shared" si="49"/>
        <v>7.2749999999999995</v>
      </c>
      <c r="FB12" s="6">
        <f t="shared" si="50"/>
        <v>7.8687500000000004</v>
      </c>
      <c r="FC12" s="6">
        <f t="shared" si="51"/>
        <v>7.1937499999999996</v>
      </c>
      <c r="FD12" s="6">
        <f t="shared" si="52"/>
        <v>6.90625</v>
      </c>
      <c r="FE12" s="6">
        <f t="shared" si="53"/>
        <v>7.3109374999999996</v>
      </c>
      <c r="FF12">
        <v>1</v>
      </c>
      <c r="FH12" s="6">
        <f t="shared" si="54"/>
        <v>5.8833333333333329</v>
      </c>
      <c r="FI12" s="6">
        <f t="shared" si="55"/>
        <v>6.2250000000000005</v>
      </c>
      <c r="FJ12" s="6">
        <f t="shared" si="56"/>
        <v>5.3255000000000008</v>
      </c>
      <c r="FK12" s="6">
        <f t="shared" si="57"/>
        <v>5.3028000000000004</v>
      </c>
      <c r="FL12" s="6">
        <f t="shared" si="58"/>
        <v>5.6841583333333343</v>
      </c>
      <c r="FM12">
        <v>1</v>
      </c>
      <c r="FO12" s="6">
        <f t="shared" si="59"/>
        <v>7.2249999999999996</v>
      </c>
      <c r="FP12" s="6">
        <f t="shared" si="60"/>
        <v>6.9699999999999989</v>
      </c>
      <c r="FQ12" s="6">
        <f t="shared" si="61"/>
        <v>6.9805000000000001</v>
      </c>
      <c r="FR12" s="6">
        <f t="shared" si="62"/>
        <v>6.6375000000000002</v>
      </c>
      <c r="FS12" s="6">
        <f t="shared" si="63"/>
        <v>6.9532499999999997</v>
      </c>
      <c r="FT12">
        <v>1</v>
      </c>
    </row>
    <row r="13" spans="1:176" ht="14">
      <c r="A13" s="15">
        <v>58</v>
      </c>
      <c r="B13" s="51" t="s">
        <v>152</v>
      </c>
      <c r="C13" t="s">
        <v>150</v>
      </c>
      <c r="D13" t="s">
        <v>151</v>
      </c>
      <c r="E13" t="s">
        <v>23</v>
      </c>
      <c r="F13" s="20">
        <v>8</v>
      </c>
      <c r="G13" s="20">
        <v>8</v>
      </c>
      <c r="H13" s="20">
        <v>6.5</v>
      </c>
      <c r="I13" s="20">
        <v>5</v>
      </c>
      <c r="J13" s="20">
        <v>6</v>
      </c>
      <c r="K13" s="20">
        <v>8</v>
      </c>
      <c r="L13" s="20">
        <v>7</v>
      </c>
      <c r="M13" s="20">
        <v>0</v>
      </c>
      <c r="N13" s="4">
        <f t="shared" si="0"/>
        <v>48.5</v>
      </c>
      <c r="O13" s="13">
        <f t="shared" si="1"/>
        <v>6.0625</v>
      </c>
      <c r="P13" s="20">
        <v>5.5</v>
      </c>
      <c r="Q13" s="5">
        <f t="shared" si="2"/>
        <v>5.921875</v>
      </c>
      <c r="R13" s="9"/>
      <c r="S13" s="20">
        <v>0</v>
      </c>
      <c r="T13" s="20">
        <v>5.5</v>
      </c>
      <c r="U13" s="20">
        <v>6</v>
      </c>
      <c r="V13" s="20">
        <v>6</v>
      </c>
      <c r="W13" s="20">
        <v>8</v>
      </c>
      <c r="X13" s="4">
        <f t="shared" si="3"/>
        <v>25.5</v>
      </c>
      <c r="Y13" s="5">
        <f t="shared" si="4"/>
        <v>5.0999999999999996</v>
      </c>
      <c r="AA13" s="20">
        <v>8.3000000000000007</v>
      </c>
      <c r="AB13" s="20">
        <v>4.0999999999999996</v>
      </c>
      <c r="AC13" s="13">
        <f t="shared" si="5"/>
        <v>4.7299999999999995</v>
      </c>
      <c r="AD13" s="20">
        <v>7.4</v>
      </c>
      <c r="AE13" s="6">
        <f t="shared" si="6"/>
        <v>17.229999999999997</v>
      </c>
      <c r="AF13" s="6">
        <f t="shared" si="7"/>
        <v>5.7433333333333323</v>
      </c>
      <c r="AG13" s="9"/>
      <c r="AH13" s="20">
        <v>7</v>
      </c>
      <c r="AI13" s="20">
        <v>6.5</v>
      </c>
      <c r="AJ13" s="33">
        <f t="shared" si="8"/>
        <v>6.85</v>
      </c>
      <c r="AK13" s="34">
        <v>5.5</v>
      </c>
      <c r="AL13" s="20">
        <v>6.4</v>
      </c>
      <c r="AM13" s="6">
        <f t="shared" si="9"/>
        <v>6.4</v>
      </c>
      <c r="AN13" s="6">
        <f t="shared" si="10"/>
        <v>6.0217361111111103</v>
      </c>
      <c r="AO13" s="22"/>
      <c r="AP13" s="20">
        <v>7</v>
      </c>
      <c r="AQ13" s="20">
        <v>8.1999999999999993</v>
      </c>
      <c r="AR13" s="20">
        <v>6.8</v>
      </c>
      <c r="AS13" s="20">
        <v>7</v>
      </c>
      <c r="AT13" s="20">
        <v>7.8</v>
      </c>
      <c r="AU13" s="20">
        <v>10</v>
      </c>
      <c r="AV13" s="20">
        <v>6.2</v>
      </c>
      <c r="AW13" s="20">
        <v>0</v>
      </c>
      <c r="AX13" s="4">
        <f t="shared" si="11"/>
        <v>53</v>
      </c>
      <c r="AY13" s="13">
        <f t="shared" si="12"/>
        <v>6.625</v>
      </c>
      <c r="AZ13" s="20">
        <v>6.5</v>
      </c>
      <c r="BA13" s="5">
        <f t="shared" si="13"/>
        <v>6.59375</v>
      </c>
      <c r="BB13" s="9"/>
      <c r="BC13" s="20">
        <v>0</v>
      </c>
      <c r="BD13" s="20">
        <v>8</v>
      </c>
      <c r="BE13" s="20">
        <v>6.8</v>
      </c>
      <c r="BF13" s="20">
        <v>7</v>
      </c>
      <c r="BG13" s="20">
        <v>6.8</v>
      </c>
      <c r="BH13" s="4">
        <f t="shared" si="14"/>
        <v>28.6</v>
      </c>
      <c r="BI13" s="5">
        <f t="shared" si="15"/>
        <v>5.7200000000000006</v>
      </c>
      <c r="BK13" s="20">
        <v>7</v>
      </c>
      <c r="BL13" s="20">
        <v>5.8</v>
      </c>
      <c r="BM13" s="13">
        <f t="shared" si="16"/>
        <v>5.9799999999999995</v>
      </c>
      <c r="BN13" s="20">
        <v>6.2</v>
      </c>
      <c r="BO13" s="6">
        <f t="shared" si="17"/>
        <v>17.899999999999999</v>
      </c>
      <c r="BP13" s="6">
        <f t="shared" si="18"/>
        <v>5.9666666666666659</v>
      </c>
      <c r="BQ13" s="9"/>
      <c r="BR13" s="20">
        <v>5.0999999999999996</v>
      </c>
      <c r="BS13" s="20">
        <v>4.8</v>
      </c>
      <c r="BT13" s="33">
        <f t="shared" si="19"/>
        <v>5.01</v>
      </c>
      <c r="BU13" s="34">
        <v>6.5</v>
      </c>
      <c r="BV13" s="20">
        <v>6</v>
      </c>
      <c r="BW13" s="6">
        <f t="shared" si="20"/>
        <v>5.63</v>
      </c>
      <c r="BX13" s="6">
        <f t="shared" si="21"/>
        <v>6.063472222222221</v>
      </c>
      <c r="BY13" s="22"/>
      <c r="BZ13" s="20">
        <v>7</v>
      </c>
      <c r="CA13" s="20">
        <v>8.1999999999999993</v>
      </c>
      <c r="CB13" s="20">
        <v>6</v>
      </c>
      <c r="CC13" s="20">
        <v>7.6</v>
      </c>
      <c r="CD13" s="20">
        <v>6.6</v>
      </c>
      <c r="CE13" s="20">
        <v>9.6999999999999993</v>
      </c>
      <c r="CF13" s="20">
        <v>6.8</v>
      </c>
      <c r="CG13" s="20">
        <v>0</v>
      </c>
      <c r="CH13" s="4">
        <f t="shared" si="22"/>
        <v>51.899999999999991</v>
      </c>
      <c r="CI13" s="13">
        <f t="shared" si="23"/>
        <v>6.4874999999999989</v>
      </c>
      <c r="CJ13" s="20">
        <v>5.9</v>
      </c>
      <c r="CK13" s="5">
        <f t="shared" si="24"/>
        <v>6.3406249999999993</v>
      </c>
      <c r="CL13" s="9"/>
      <c r="CM13" s="20">
        <v>0</v>
      </c>
      <c r="CN13" s="20">
        <v>5.6</v>
      </c>
      <c r="CO13" s="20">
        <v>5.0999999999999996</v>
      </c>
      <c r="CP13" s="20">
        <v>6.5</v>
      </c>
      <c r="CQ13" s="20">
        <v>6.5</v>
      </c>
      <c r="CR13" s="4">
        <f t="shared" si="25"/>
        <v>23.7</v>
      </c>
      <c r="CS13" s="5">
        <f t="shared" si="26"/>
        <v>4.74</v>
      </c>
      <c r="CU13" s="20">
        <v>6.6</v>
      </c>
      <c r="CV13" s="20">
        <v>5.6</v>
      </c>
      <c r="CW13" s="13">
        <f t="shared" si="27"/>
        <v>5.75</v>
      </c>
      <c r="CX13" s="20">
        <v>5</v>
      </c>
      <c r="CY13" s="6">
        <f t="shared" si="28"/>
        <v>15.49</v>
      </c>
      <c r="CZ13" s="6">
        <f t="shared" si="29"/>
        <v>5.1633333333333331</v>
      </c>
      <c r="DA13" s="9"/>
      <c r="DB13" s="20">
        <v>5.98</v>
      </c>
      <c r="DC13" s="20">
        <v>3.9</v>
      </c>
      <c r="DD13" s="33">
        <f t="shared" si="30"/>
        <v>5.3559999999999999</v>
      </c>
      <c r="DE13" s="34">
        <v>5.0999999999999996</v>
      </c>
      <c r="DF13" s="20">
        <v>4.8</v>
      </c>
      <c r="DG13" s="6">
        <f t="shared" si="31"/>
        <v>5.1529999999999996</v>
      </c>
      <c r="DH13" s="6">
        <f t="shared" si="32"/>
        <v>5.5523194444444437</v>
      </c>
      <c r="DI13" s="26"/>
      <c r="DJ13" s="20">
        <v>7</v>
      </c>
      <c r="DK13" s="20">
        <v>7</v>
      </c>
      <c r="DL13" s="20">
        <v>6.4</v>
      </c>
      <c r="DM13" s="20">
        <v>6.7</v>
      </c>
      <c r="DN13" s="20">
        <v>7.5</v>
      </c>
      <c r="DO13" s="20">
        <v>8.5</v>
      </c>
      <c r="DP13" s="20">
        <v>6</v>
      </c>
      <c r="DQ13" s="20">
        <v>0</v>
      </c>
      <c r="DR13" s="4">
        <f t="shared" si="33"/>
        <v>49.099999999999994</v>
      </c>
      <c r="DS13" s="13">
        <f t="shared" si="34"/>
        <v>6.1374999999999993</v>
      </c>
      <c r="DT13" s="20">
        <v>5</v>
      </c>
      <c r="DU13" s="5">
        <f t="shared" si="35"/>
        <v>5.8531249999999995</v>
      </c>
      <c r="DV13" s="9"/>
      <c r="DW13" s="20">
        <v>0</v>
      </c>
      <c r="DX13" s="20">
        <v>5.5</v>
      </c>
      <c r="DY13" s="20">
        <v>4.5</v>
      </c>
      <c r="DZ13" s="20">
        <v>2</v>
      </c>
      <c r="EA13" s="20">
        <v>7</v>
      </c>
      <c r="EB13" s="4">
        <f t="shared" si="36"/>
        <v>19</v>
      </c>
      <c r="EC13" s="5">
        <f t="shared" si="37"/>
        <v>3.8</v>
      </c>
      <c r="EE13" s="50">
        <v>5.1429999999999998</v>
      </c>
      <c r="EF13" s="20">
        <v>5</v>
      </c>
      <c r="EG13" s="13">
        <f t="shared" si="38"/>
        <v>5.0214499999999997</v>
      </c>
      <c r="EH13" s="20">
        <v>4.5</v>
      </c>
      <c r="EI13" s="6">
        <f t="shared" si="39"/>
        <v>13.321449999999999</v>
      </c>
      <c r="EJ13" s="6">
        <f t="shared" si="40"/>
        <v>4.4404833333333329</v>
      </c>
      <c r="EK13" s="9"/>
      <c r="EL13" s="20">
        <v>6.2</v>
      </c>
      <c r="EM13" s="20">
        <v>4</v>
      </c>
      <c r="EN13" s="33">
        <f t="shared" si="41"/>
        <v>5.54</v>
      </c>
      <c r="EO13" s="34">
        <v>4.5</v>
      </c>
      <c r="EP13" s="20">
        <v>3.5</v>
      </c>
      <c r="EQ13" s="6">
        <f t="shared" si="42"/>
        <v>4.7699999999999996</v>
      </c>
      <c r="ER13" s="6">
        <f t="shared" si="43"/>
        <v>5.021202777777777</v>
      </c>
      <c r="ES13" s="26"/>
      <c r="ET13" s="6">
        <f t="shared" si="44"/>
        <v>6.0217361111111103</v>
      </c>
      <c r="EU13" s="6">
        <f t="shared" si="45"/>
        <v>6.063472222222221</v>
      </c>
      <c r="EV13" s="6">
        <f t="shared" si="46"/>
        <v>5.5523194444444437</v>
      </c>
      <c r="EW13" s="6">
        <f t="shared" si="47"/>
        <v>5.021202777777777</v>
      </c>
      <c r="EX13" s="6">
        <f t="shared" si="48"/>
        <v>5.6646826388888876</v>
      </c>
      <c r="EY13">
        <v>2</v>
      </c>
      <c r="FA13" s="6">
        <f t="shared" si="49"/>
        <v>5.921875</v>
      </c>
      <c r="FB13" s="6">
        <f t="shared" si="50"/>
        <v>6.59375</v>
      </c>
      <c r="FC13" s="6">
        <f t="shared" si="51"/>
        <v>6.3406249999999993</v>
      </c>
      <c r="FD13" s="6">
        <f t="shared" si="52"/>
        <v>5.8531249999999995</v>
      </c>
      <c r="FE13" s="6">
        <f t="shared" si="53"/>
        <v>6.1773437499999995</v>
      </c>
      <c r="FF13">
        <v>2</v>
      </c>
      <c r="FH13" s="6">
        <f t="shared" si="54"/>
        <v>5.7433333333333323</v>
      </c>
      <c r="FI13" s="6">
        <f t="shared" si="55"/>
        <v>5.9666666666666659</v>
      </c>
      <c r="FJ13" s="6">
        <f t="shared" si="56"/>
        <v>5.1633333333333331</v>
      </c>
      <c r="FK13" s="6">
        <f t="shared" si="57"/>
        <v>4.4404833333333329</v>
      </c>
      <c r="FL13" s="6">
        <f t="shared" si="58"/>
        <v>5.328454166666666</v>
      </c>
      <c r="FM13">
        <v>2</v>
      </c>
      <c r="FO13" s="6">
        <f t="shared" si="59"/>
        <v>6.4</v>
      </c>
      <c r="FP13" s="6">
        <f t="shared" si="60"/>
        <v>5.63</v>
      </c>
      <c r="FQ13" s="6">
        <f t="shared" si="61"/>
        <v>5.1529999999999996</v>
      </c>
      <c r="FR13" s="6">
        <f t="shared" si="62"/>
        <v>4.7699999999999996</v>
      </c>
      <c r="FS13" s="6">
        <f t="shared" si="63"/>
        <v>5.4882499999999999</v>
      </c>
      <c r="FT13">
        <v>2</v>
      </c>
    </row>
  </sheetData>
  <mergeCells count="32">
    <mergeCell ref="H1:M1"/>
    <mergeCell ref="U1:X1"/>
    <mergeCell ref="AJ1:AL1"/>
    <mergeCell ref="AR1:AW1"/>
    <mergeCell ref="BE1:BH1"/>
    <mergeCell ref="BR5:BW5"/>
    <mergeCell ref="BZ5:CK5"/>
    <mergeCell ref="CM5:CS5"/>
    <mergeCell ref="DB5:DG5"/>
    <mergeCell ref="CB1:CG1"/>
    <mergeCell ref="CO1:CR1"/>
    <mergeCell ref="DD1:DF1"/>
    <mergeCell ref="BT1:BV1"/>
    <mergeCell ref="F5:Q5"/>
    <mergeCell ref="S5:Y5"/>
    <mergeCell ref="AH5:AM5"/>
    <mergeCell ref="AP5:BA5"/>
    <mergeCell ref="BC5:BI5"/>
    <mergeCell ref="ET5:EV5"/>
    <mergeCell ref="FA5:FC5"/>
    <mergeCell ref="FH5:FJ5"/>
    <mergeCell ref="FO5:FQ5"/>
    <mergeCell ref="FP4:FQ4"/>
    <mergeCell ref="ET4:EY4"/>
    <mergeCell ref="FB4:FE4"/>
    <mergeCell ref="FI4:FL4"/>
    <mergeCell ref="DL1:DQ1"/>
    <mergeCell ref="DY1:EB1"/>
    <mergeCell ref="EN1:EP1"/>
    <mergeCell ref="DJ5:DU5"/>
    <mergeCell ref="DW5:EC5"/>
    <mergeCell ref="EL5:EQ5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27"/>
  <sheetViews>
    <sheetView workbookViewId="0">
      <selection activeCell="B20" sqref="B20"/>
    </sheetView>
  </sheetViews>
  <sheetFormatPr baseColWidth="10" defaultColWidth="8.83203125" defaultRowHeight="12"/>
  <cols>
    <col min="1" max="1" width="5.5" customWidth="1"/>
    <col min="2" max="2" width="23.6640625" customWidth="1"/>
    <col min="3" max="3" width="20.5" customWidth="1"/>
    <col min="4" max="4" width="16" customWidth="1"/>
    <col min="5" max="5" width="17" customWidth="1"/>
    <col min="6" max="7" width="5.6640625" customWidth="1"/>
    <col min="8" max="8" width="6.6640625" customWidth="1"/>
    <col min="9" max="9" width="3.1640625" customWidth="1"/>
    <col min="10" max="11" width="5.6640625" customWidth="1"/>
    <col min="12" max="12" width="6.6640625" customWidth="1"/>
    <col min="13" max="13" width="3.1640625" customWidth="1"/>
    <col min="14" max="15" width="5.6640625" customWidth="1"/>
    <col min="16" max="16" width="6.6640625" customWidth="1"/>
    <col min="17" max="17" width="3.1640625" customWidth="1"/>
    <col min="18" max="19" width="5.6640625" customWidth="1"/>
    <col min="20" max="20" width="6.6640625" customWidth="1"/>
    <col min="21" max="21" width="3.1640625" customWidth="1"/>
    <col min="22" max="26" width="8.6640625" customWidth="1"/>
    <col min="27" max="27" width="11.5" customWidth="1"/>
  </cols>
  <sheetData>
    <row r="1" spans="1:27">
      <c r="A1" t="s">
        <v>79</v>
      </c>
      <c r="D1" t="s">
        <v>180</v>
      </c>
      <c r="E1" t="s">
        <v>55</v>
      </c>
      <c r="F1" t="s">
        <v>180</v>
      </c>
      <c r="H1" s="3" t="str">
        <f>E1</f>
        <v>Angie</v>
      </c>
      <c r="I1" s="22"/>
      <c r="J1" t="s">
        <v>181</v>
      </c>
      <c r="L1" s="3" t="str">
        <f>E2</f>
        <v>Tristyn</v>
      </c>
      <c r="M1" s="25"/>
      <c r="N1" t="s">
        <v>182</v>
      </c>
      <c r="P1" s="3" t="str">
        <f>E3</f>
        <v>John</v>
      </c>
      <c r="Q1" s="22"/>
      <c r="R1" s="21" t="s">
        <v>128</v>
      </c>
      <c r="T1" s="38" t="str">
        <f>E4</f>
        <v>Mathias</v>
      </c>
      <c r="U1" s="22"/>
      <c r="AA1" s="7">
        <f ca="1">NOW()</f>
        <v>42285.510821759257</v>
      </c>
    </row>
    <row r="2" spans="1:27">
      <c r="A2" s="1" t="s">
        <v>81</v>
      </c>
      <c r="D2" t="s">
        <v>181</v>
      </c>
      <c r="E2" t="s">
        <v>56</v>
      </c>
      <c r="I2" s="22"/>
      <c r="M2" s="25"/>
      <c r="Q2" s="22"/>
      <c r="U2" s="22"/>
      <c r="AA2" s="8">
        <f ca="1">NOW()</f>
        <v>42285.510821759257</v>
      </c>
    </row>
    <row r="3" spans="1:27">
      <c r="A3" s="1"/>
      <c r="D3" t="s">
        <v>182</v>
      </c>
      <c r="E3" t="s">
        <v>190</v>
      </c>
      <c r="I3" s="22"/>
      <c r="M3" s="25"/>
      <c r="Q3" s="22"/>
      <c r="U3" s="22"/>
      <c r="AA3" s="8"/>
    </row>
    <row r="4" spans="1:27">
      <c r="A4" s="21" t="s">
        <v>153</v>
      </c>
      <c r="C4" s="21" t="s">
        <v>154</v>
      </c>
      <c r="D4" s="21" t="s">
        <v>128</v>
      </c>
      <c r="E4" s="21" t="s">
        <v>57</v>
      </c>
      <c r="I4" s="22"/>
      <c r="M4" s="25"/>
      <c r="Q4" s="22"/>
      <c r="U4" s="22"/>
    </row>
    <row r="5" spans="1:27">
      <c r="F5" s="2"/>
      <c r="G5" s="2"/>
      <c r="H5" s="2" t="s">
        <v>196</v>
      </c>
      <c r="I5" s="22"/>
      <c r="J5" s="2"/>
      <c r="K5" s="2"/>
      <c r="L5" s="2" t="s">
        <v>196</v>
      </c>
      <c r="M5" s="22"/>
      <c r="N5" s="2"/>
      <c r="O5" s="2"/>
      <c r="P5" s="2" t="s">
        <v>196</v>
      </c>
      <c r="Q5" s="22"/>
      <c r="R5" s="39"/>
      <c r="S5" s="39"/>
      <c r="T5" s="39" t="s">
        <v>196</v>
      </c>
      <c r="U5" s="22"/>
      <c r="V5" s="53" t="s">
        <v>183</v>
      </c>
      <c r="W5" s="53"/>
      <c r="X5" s="53"/>
      <c r="Y5" s="39"/>
      <c r="Z5" s="2" t="s">
        <v>187</v>
      </c>
    </row>
    <row r="6" spans="1:27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36" t="s">
        <v>176</v>
      </c>
      <c r="G6" s="36" t="s">
        <v>217</v>
      </c>
      <c r="H6" s="2" t="s">
        <v>179</v>
      </c>
      <c r="I6" s="23"/>
      <c r="J6" s="36" t="s">
        <v>176</v>
      </c>
      <c r="K6" s="36" t="s">
        <v>217</v>
      </c>
      <c r="L6" s="2" t="s">
        <v>179</v>
      </c>
      <c r="M6" s="23"/>
      <c r="N6" s="36" t="s">
        <v>176</v>
      </c>
      <c r="O6" s="36" t="s">
        <v>217</v>
      </c>
      <c r="P6" s="2" t="s">
        <v>179</v>
      </c>
      <c r="Q6" s="23"/>
      <c r="R6" s="36" t="s">
        <v>176</v>
      </c>
      <c r="S6" s="36" t="s">
        <v>217</v>
      </c>
      <c r="T6" s="39" t="s">
        <v>179</v>
      </c>
      <c r="U6" s="23"/>
      <c r="V6" s="2" t="s">
        <v>184</v>
      </c>
      <c r="W6" s="2" t="s">
        <v>185</v>
      </c>
      <c r="X6" s="2" t="s">
        <v>186</v>
      </c>
      <c r="Y6" s="36" t="s">
        <v>129</v>
      </c>
      <c r="Z6" s="2" t="s">
        <v>174</v>
      </c>
      <c r="AA6" s="2" t="s">
        <v>188</v>
      </c>
    </row>
    <row r="7" spans="1:27">
      <c r="I7" s="22"/>
      <c r="M7" s="22"/>
      <c r="Q7" s="22"/>
      <c r="U7" s="22"/>
    </row>
    <row r="8" spans="1:27">
      <c r="A8">
        <v>80</v>
      </c>
      <c r="B8" s="21" t="s">
        <v>75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>
      <c r="A9">
        <v>73</v>
      </c>
      <c r="B9" s="21" t="s">
        <v>264</v>
      </c>
      <c r="C9" s="43" t="s">
        <v>163</v>
      </c>
      <c r="D9" s="43" t="s">
        <v>156</v>
      </c>
      <c r="E9" t="s">
        <v>86</v>
      </c>
      <c r="F9" s="20">
        <v>8.1</v>
      </c>
      <c r="G9" s="20">
        <v>5.7</v>
      </c>
      <c r="H9" s="6">
        <f t="shared" ref="H9" si="0">(F9*0.75)+(G9*0.25)</f>
        <v>7.4999999999999991</v>
      </c>
      <c r="I9" s="22"/>
      <c r="J9" s="20">
        <v>7.68</v>
      </c>
      <c r="K9" s="20">
        <v>6.9</v>
      </c>
      <c r="L9" s="6">
        <f t="shared" ref="L9" si="1">(J9*0.25)+(K9*0.75)</f>
        <v>7.0950000000000006</v>
      </c>
      <c r="M9" s="22"/>
      <c r="N9" s="20">
        <v>8.4</v>
      </c>
      <c r="O9" s="20">
        <v>6.4</v>
      </c>
      <c r="P9" s="6">
        <f t="shared" ref="P9" si="2">(N9*0.25)+(O9*0.75)</f>
        <v>6.9</v>
      </c>
      <c r="Q9" s="22"/>
      <c r="R9" s="20">
        <v>8.4499999999999993</v>
      </c>
      <c r="S9" s="20">
        <v>6.3</v>
      </c>
      <c r="T9" s="6">
        <f t="shared" ref="T9" si="3">(R9*0.25)+(S9*0.75)</f>
        <v>6.8374999999999995</v>
      </c>
      <c r="U9" s="22"/>
      <c r="V9" s="6">
        <f t="shared" ref="V9" si="4">H9</f>
        <v>7.4999999999999991</v>
      </c>
      <c r="W9" s="6">
        <f t="shared" ref="W9" si="5">L9</f>
        <v>7.0950000000000006</v>
      </c>
      <c r="X9" s="6">
        <f t="shared" ref="X9" si="6">P9</f>
        <v>6.9</v>
      </c>
      <c r="Y9" s="6">
        <f t="shared" ref="Y9" si="7">T9</f>
        <v>6.8374999999999995</v>
      </c>
      <c r="Z9" s="6">
        <f t="shared" ref="Z9" si="8">AVERAGE(V9:Y9)</f>
        <v>7.083124999999999</v>
      </c>
      <c r="AA9">
        <v>1</v>
      </c>
    </row>
    <row r="10" spans="1:27">
      <c r="A10">
        <v>59</v>
      </c>
      <c r="B10" s="21" t="s">
        <v>279</v>
      </c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>
      <c r="A11">
        <v>60</v>
      </c>
      <c r="B11" s="21" t="s">
        <v>281</v>
      </c>
      <c r="C11" t="s">
        <v>157</v>
      </c>
      <c r="D11" t="s">
        <v>158</v>
      </c>
      <c r="E11" s="21" t="s">
        <v>89</v>
      </c>
      <c r="F11" s="20">
        <v>7.4</v>
      </c>
      <c r="G11" s="20">
        <v>4.5</v>
      </c>
      <c r="H11" s="6">
        <f t="shared" ref="H11" si="9">(F11*0.75)+(G11*0.25)</f>
        <v>6.6750000000000007</v>
      </c>
      <c r="I11" s="22"/>
      <c r="J11" s="20">
        <v>6.53</v>
      </c>
      <c r="K11" s="20">
        <v>5.4</v>
      </c>
      <c r="L11" s="6">
        <f t="shared" ref="L11" si="10">(J11*0.25)+(K11*0.75)</f>
        <v>5.682500000000001</v>
      </c>
      <c r="M11" s="22"/>
      <c r="N11" s="20">
        <v>7.8</v>
      </c>
      <c r="O11" s="20">
        <v>6.2</v>
      </c>
      <c r="P11" s="6">
        <f t="shared" ref="P11" si="11">(N11*0.25)+(O11*0.75)</f>
        <v>6.6000000000000005</v>
      </c>
      <c r="Q11" s="22"/>
      <c r="R11" s="20">
        <v>7.92</v>
      </c>
      <c r="S11" s="20">
        <v>8.6</v>
      </c>
      <c r="T11" s="6">
        <f t="shared" ref="T11" si="12">(R11*0.25)+(S11*0.75)</f>
        <v>8.43</v>
      </c>
      <c r="U11" s="22"/>
      <c r="V11" s="6">
        <f t="shared" ref="V11" si="13">H11</f>
        <v>6.6750000000000007</v>
      </c>
      <c r="W11" s="6">
        <f t="shared" ref="W11" si="14">L11</f>
        <v>5.682500000000001</v>
      </c>
      <c r="X11" s="6">
        <f t="shared" ref="X11" si="15">P11</f>
        <v>6.6000000000000005</v>
      </c>
      <c r="Y11" s="6">
        <f t="shared" ref="Y11" si="16">T11</f>
        <v>8.43</v>
      </c>
      <c r="Z11" s="6">
        <f t="shared" ref="Z11" si="17">AVERAGE(V11:Y11)</f>
        <v>6.8468750000000007</v>
      </c>
      <c r="AA11">
        <v>2</v>
      </c>
    </row>
    <row r="12" spans="1:27">
      <c r="A12">
        <v>39</v>
      </c>
      <c r="B12" s="21" t="s">
        <v>275</v>
      </c>
      <c r="C12" s="9"/>
      <c r="D12" s="9"/>
      <c r="E12" s="9"/>
      <c r="F12" s="9"/>
      <c r="G12" s="10"/>
      <c r="H12" s="11"/>
      <c r="I12" s="22"/>
      <c r="J12" s="9"/>
      <c r="K12" s="10"/>
      <c r="L12" s="11"/>
      <c r="M12" s="22"/>
      <c r="N12" s="9"/>
      <c r="O12" s="10"/>
      <c r="P12" s="11"/>
      <c r="Q12" s="22"/>
      <c r="R12" s="9"/>
      <c r="S12" s="10"/>
      <c r="T12" s="11"/>
      <c r="U12" s="22"/>
      <c r="V12" s="11"/>
      <c r="W12" s="11"/>
      <c r="X12" s="11"/>
      <c r="Y12" s="11"/>
      <c r="Z12" s="11"/>
      <c r="AA12" s="9"/>
    </row>
    <row r="13" spans="1:27">
      <c r="A13">
        <v>37</v>
      </c>
      <c r="B13" s="21" t="s">
        <v>276</v>
      </c>
      <c r="C13" t="s">
        <v>162</v>
      </c>
      <c r="D13" t="s">
        <v>135</v>
      </c>
      <c r="E13" s="21" t="s">
        <v>273</v>
      </c>
      <c r="F13" s="20">
        <v>7.6</v>
      </c>
      <c r="G13" s="20">
        <v>5.3</v>
      </c>
      <c r="H13" s="6">
        <f t="shared" ref="H13" si="18">(F13*0.75)+(G13*0.25)</f>
        <v>7.0249999999999995</v>
      </c>
      <c r="I13" s="22"/>
      <c r="J13" s="20">
        <v>7.26</v>
      </c>
      <c r="K13" s="20">
        <v>6.3</v>
      </c>
      <c r="L13" s="6">
        <f t="shared" ref="L13" si="19">(J13*0.25)+(K13*0.75)</f>
        <v>6.5399999999999991</v>
      </c>
      <c r="M13" s="22"/>
      <c r="N13" s="20">
        <v>8.6999999999999993</v>
      </c>
      <c r="O13" s="20">
        <v>6.2</v>
      </c>
      <c r="P13" s="6">
        <f t="shared" ref="P13" si="20">(N13*0.25)+(O13*0.75)</f>
        <v>6.8250000000000002</v>
      </c>
      <c r="Q13" s="22"/>
      <c r="R13" s="20">
        <v>8.6</v>
      </c>
      <c r="S13" s="20">
        <v>5.7</v>
      </c>
      <c r="T13" s="6">
        <f t="shared" ref="T13" si="21">(R13*0.25)+(S13*0.75)</f>
        <v>6.4250000000000007</v>
      </c>
      <c r="U13" s="22"/>
      <c r="V13" s="6">
        <f t="shared" ref="V13" si="22">H13</f>
        <v>7.0249999999999995</v>
      </c>
      <c r="W13" s="6">
        <f t="shared" ref="W13" si="23">L13</f>
        <v>6.5399999999999991</v>
      </c>
      <c r="X13" s="6">
        <f t="shared" ref="X13" si="24">P13</f>
        <v>6.8250000000000002</v>
      </c>
      <c r="Y13" s="6">
        <f t="shared" ref="Y13" si="25">T13</f>
        <v>6.4250000000000007</v>
      </c>
      <c r="Z13" s="6">
        <f t="shared" ref="Z13" si="26">AVERAGE(V13:Y13)</f>
        <v>6.7037499999999994</v>
      </c>
      <c r="AA13">
        <v>3</v>
      </c>
    </row>
    <row r="14" spans="1:27">
      <c r="A14">
        <v>78</v>
      </c>
      <c r="B14" s="21" t="s">
        <v>132</v>
      </c>
      <c r="C14" s="9"/>
      <c r="D14" s="9"/>
      <c r="E14" s="9"/>
      <c r="F14" s="9"/>
      <c r="G14" s="10"/>
      <c r="H14" s="11"/>
      <c r="I14" s="22"/>
      <c r="J14" s="9"/>
      <c r="K14" s="10"/>
      <c r="L14" s="11"/>
      <c r="M14" s="22"/>
      <c r="N14" s="9"/>
      <c r="O14" s="10"/>
      <c r="P14" s="11"/>
      <c r="Q14" s="22"/>
      <c r="R14" s="9"/>
      <c r="S14" s="10"/>
      <c r="T14" s="11"/>
      <c r="U14" s="22"/>
      <c r="V14" s="11"/>
      <c r="W14" s="11"/>
      <c r="X14" s="11"/>
      <c r="Y14" s="11"/>
      <c r="Z14" s="11"/>
      <c r="AA14" s="9"/>
    </row>
    <row r="15" spans="1:27">
      <c r="A15">
        <v>37</v>
      </c>
      <c r="B15" s="21" t="s">
        <v>72</v>
      </c>
      <c r="C15" t="s">
        <v>162</v>
      </c>
      <c r="D15" t="s">
        <v>135</v>
      </c>
      <c r="E15" t="s">
        <v>161</v>
      </c>
      <c r="F15" s="20">
        <v>6.8</v>
      </c>
      <c r="G15" s="20">
        <v>5.3</v>
      </c>
      <c r="H15" s="6">
        <f t="shared" ref="H15" si="27">(F15*0.75)+(G15*0.25)</f>
        <v>6.4249999999999998</v>
      </c>
      <c r="I15" s="22"/>
      <c r="J15" s="20">
        <v>7.1</v>
      </c>
      <c r="K15" s="20">
        <v>7</v>
      </c>
      <c r="L15" s="6">
        <f t="shared" ref="L15" si="28">(J15*0.25)+(K15*0.75)</f>
        <v>7.0250000000000004</v>
      </c>
      <c r="M15" s="22"/>
      <c r="N15" s="20">
        <v>7.3</v>
      </c>
      <c r="O15" s="20">
        <v>6</v>
      </c>
      <c r="P15" s="6">
        <f t="shared" ref="P15" si="29">(N15*0.25)+(O15*0.75)</f>
        <v>6.3250000000000002</v>
      </c>
      <c r="Q15" s="22"/>
      <c r="R15" s="20">
        <v>8.8000000000000007</v>
      </c>
      <c r="S15" s="20">
        <v>6</v>
      </c>
      <c r="T15" s="6">
        <f t="shared" ref="T15" si="30">(R15*0.25)+(S15*0.75)</f>
        <v>6.7</v>
      </c>
      <c r="U15" s="22"/>
      <c r="V15" s="6">
        <f t="shared" ref="V15" si="31">H15</f>
        <v>6.4249999999999998</v>
      </c>
      <c r="W15" s="6">
        <f t="shared" ref="W15" si="32">L15</f>
        <v>7.0250000000000004</v>
      </c>
      <c r="X15" s="6">
        <f t="shared" ref="X15" si="33">P15</f>
        <v>6.3250000000000002</v>
      </c>
      <c r="Y15" s="6">
        <f t="shared" ref="Y15" si="34">T15</f>
        <v>6.7</v>
      </c>
      <c r="Z15" s="6">
        <f t="shared" ref="Z15" si="35">AVERAGE(V15:Y15)</f>
        <v>6.6187499999999995</v>
      </c>
      <c r="AA15">
        <v>4</v>
      </c>
    </row>
    <row r="16" spans="1:27">
      <c r="A16">
        <v>70</v>
      </c>
      <c r="B16" s="21" t="s">
        <v>258</v>
      </c>
      <c r="C16" s="9"/>
      <c r="D16" s="9"/>
      <c r="E16" s="9"/>
      <c r="F16" s="9"/>
      <c r="G16" s="10"/>
      <c r="H16" s="11"/>
      <c r="I16" s="22"/>
      <c r="J16" s="9"/>
      <c r="K16" s="10"/>
      <c r="L16" s="11"/>
      <c r="M16" s="22"/>
      <c r="N16" s="9"/>
      <c r="O16" s="10"/>
      <c r="P16" s="11"/>
      <c r="Q16" s="22"/>
      <c r="R16" s="9"/>
      <c r="S16" s="10"/>
      <c r="T16" s="11"/>
      <c r="U16" s="22"/>
      <c r="V16" s="11"/>
      <c r="W16" s="11"/>
      <c r="X16" s="11"/>
      <c r="Y16" s="11"/>
      <c r="Z16" s="11"/>
      <c r="AA16" s="9"/>
    </row>
    <row r="17" spans="1:27">
      <c r="A17">
        <v>72</v>
      </c>
      <c r="B17" s="21" t="s">
        <v>261</v>
      </c>
      <c r="C17" t="s">
        <v>155</v>
      </c>
      <c r="D17" t="s">
        <v>50</v>
      </c>
      <c r="E17" t="s">
        <v>86</v>
      </c>
      <c r="F17" s="20">
        <v>7.2</v>
      </c>
      <c r="G17" s="20">
        <v>4.3</v>
      </c>
      <c r="H17" s="6">
        <f>(F17*0.75)+(G17*0.25)</f>
        <v>6.4750000000000005</v>
      </c>
      <c r="I17" s="22"/>
      <c r="J17" s="20">
        <v>4.92</v>
      </c>
      <c r="K17" s="20">
        <v>5</v>
      </c>
      <c r="L17" s="6">
        <f>(J17*0.25)+(K17*0.75)</f>
        <v>4.9800000000000004</v>
      </c>
      <c r="M17" s="22"/>
      <c r="N17" s="20">
        <v>8.1999999999999993</v>
      </c>
      <c r="O17" s="20">
        <v>5.4</v>
      </c>
      <c r="P17" s="6">
        <f>(N17*0.25)+(O17*0.75)</f>
        <v>6.1000000000000005</v>
      </c>
      <c r="Q17" s="22"/>
      <c r="R17" s="20">
        <v>7.54</v>
      </c>
      <c r="S17" s="20">
        <v>5.4</v>
      </c>
      <c r="T17" s="6">
        <f>(R17*0.25)+(S17*0.75)</f>
        <v>5.9350000000000005</v>
      </c>
      <c r="U17" s="22"/>
      <c r="V17" s="6">
        <f>H17</f>
        <v>6.4750000000000005</v>
      </c>
      <c r="W17" s="6">
        <f>L17</f>
        <v>4.9800000000000004</v>
      </c>
      <c r="X17" s="6">
        <f>P17</f>
        <v>6.1000000000000005</v>
      </c>
      <c r="Y17" s="6">
        <f>T17</f>
        <v>5.9350000000000005</v>
      </c>
      <c r="Z17" s="6">
        <f>AVERAGE(V17:Y17)</f>
        <v>5.8725000000000005</v>
      </c>
      <c r="AA17">
        <v>5</v>
      </c>
    </row>
    <row r="18" spans="1:27">
      <c r="A18">
        <v>74</v>
      </c>
      <c r="B18" s="21" t="s">
        <v>263</v>
      </c>
      <c r="C18" s="9"/>
      <c r="D18" s="9"/>
      <c r="E18" s="9"/>
      <c r="F18" s="9"/>
      <c r="G18" s="10"/>
      <c r="H18" s="11"/>
      <c r="I18" s="22"/>
      <c r="J18" s="9"/>
      <c r="K18" s="10"/>
      <c r="L18" s="11"/>
      <c r="M18" s="22"/>
      <c r="N18" s="9"/>
      <c r="O18" s="10"/>
      <c r="P18" s="11"/>
      <c r="Q18" s="22"/>
      <c r="R18" s="9"/>
      <c r="S18" s="10"/>
      <c r="T18" s="11"/>
      <c r="U18" s="22"/>
      <c r="V18" s="11"/>
      <c r="W18" s="11"/>
      <c r="X18" s="11"/>
      <c r="Y18" s="11"/>
      <c r="Z18" s="11"/>
      <c r="AA18" s="9"/>
    </row>
    <row r="19" spans="1:27">
      <c r="A19">
        <v>75</v>
      </c>
      <c r="B19" s="21" t="s">
        <v>260</v>
      </c>
      <c r="C19" t="s">
        <v>155</v>
      </c>
      <c r="D19" t="s">
        <v>50</v>
      </c>
      <c r="E19" t="s">
        <v>86</v>
      </c>
      <c r="F19" s="20">
        <v>5.5</v>
      </c>
      <c r="G19" s="20">
        <v>4.3</v>
      </c>
      <c r="H19" s="6">
        <f>(F19*0.75)+(G19*0.25)</f>
        <v>5.2</v>
      </c>
      <c r="I19" s="22"/>
      <c r="J19" s="20">
        <v>5.85</v>
      </c>
      <c r="K19" s="20">
        <v>5.7</v>
      </c>
      <c r="L19" s="6">
        <f>(J19*0.25)+(K19*0.75)</f>
        <v>5.7375000000000007</v>
      </c>
      <c r="M19" s="22"/>
      <c r="N19" s="20">
        <v>7.2</v>
      </c>
      <c r="O19" s="20">
        <v>6.1</v>
      </c>
      <c r="P19" s="6">
        <f>(N19*0.25)+(O19*0.75)</f>
        <v>6.3749999999999991</v>
      </c>
      <c r="Q19" s="22"/>
      <c r="R19" s="20">
        <v>8.5</v>
      </c>
      <c r="S19" s="20">
        <v>5.4</v>
      </c>
      <c r="T19" s="6">
        <f>(R19*0.25)+(S19*0.75)</f>
        <v>6.1750000000000007</v>
      </c>
      <c r="U19" s="22"/>
      <c r="V19" s="6">
        <f>H19</f>
        <v>5.2</v>
      </c>
      <c r="W19" s="6">
        <f>L19</f>
        <v>5.7375000000000007</v>
      </c>
      <c r="X19" s="6">
        <f>P19</f>
        <v>6.3749999999999991</v>
      </c>
      <c r="Y19" s="6">
        <f>T19</f>
        <v>6.1750000000000007</v>
      </c>
      <c r="Z19" s="6">
        <f>AVERAGE(V19:Y19)</f>
        <v>5.8718750000000002</v>
      </c>
      <c r="AA19">
        <v>6</v>
      </c>
    </row>
    <row r="20" spans="1:27">
      <c r="C20" s="9"/>
      <c r="D20" s="9"/>
      <c r="E20" s="9"/>
      <c r="F20" s="9"/>
      <c r="G20" s="10"/>
      <c r="H20" s="11"/>
      <c r="I20" s="22"/>
      <c r="J20" s="9"/>
      <c r="K20" s="10"/>
      <c r="L20" s="11"/>
      <c r="M20" s="22"/>
      <c r="N20" s="9"/>
      <c r="O20" s="10"/>
      <c r="P20" s="11"/>
      <c r="Q20" s="22"/>
      <c r="R20" s="9"/>
      <c r="S20" s="10"/>
      <c r="T20" s="11"/>
      <c r="U20" s="22"/>
      <c r="V20" s="11"/>
      <c r="W20" s="11"/>
      <c r="X20" s="11"/>
      <c r="Y20" s="11"/>
      <c r="Z20" s="11"/>
      <c r="AA20" s="9"/>
    </row>
    <row r="21" spans="1:27">
      <c r="F21" s="20">
        <v>0</v>
      </c>
      <c r="G21" s="20">
        <v>0</v>
      </c>
      <c r="H21" s="6">
        <f t="shared" ref="H21" si="36">(F21*0.75)+(G21*0.25)</f>
        <v>0</v>
      </c>
      <c r="I21" s="22"/>
      <c r="J21" s="20"/>
      <c r="K21" s="20"/>
      <c r="L21" s="6">
        <f t="shared" ref="L21" si="37">(J21*0.25)+(K21*0.75)</f>
        <v>0</v>
      </c>
      <c r="M21" s="22"/>
      <c r="N21" s="20"/>
      <c r="O21" s="20"/>
      <c r="P21" s="6">
        <f t="shared" ref="P21" si="38">(N21*0.25)+(O21*0.75)</f>
        <v>0</v>
      </c>
      <c r="Q21" s="22"/>
      <c r="R21" s="20"/>
      <c r="S21" s="20"/>
      <c r="T21" s="6">
        <f t="shared" ref="T21" si="39">(R21*0.25)+(S21*0.75)</f>
        <v>0</v>
      </c>
      <c r="U21" s="22"/>
      <c r="V21" s="6">
        <f t="shared" ref="V21" si="40">H21</f>
        <v>0</v>
      </c>
      <c r="W21" s="6">
        <f t="shared" ref="W21" si="41">L21</f>
        <v>0</v>
      </c>
      <c r="X21" s="6">
        <f t="shared" ref="X21" si="42">P21</f>
        <v>0</v>
      </c>
      <c r="Y21" s="6">
        <f t="shared" ref="Y21" si="43">T21</f>
        <v>0</v>
      </c>
      <c r="Z21" s="6">
        <f t="shared" ref="Z21" si="44">AVERAGE(V21:Y21)</f>
        <v>0</v>
      </c>
    </row>
    <row r="22" spans="1:27">
      <c r="C22" s="9"/>
      <c r="D22" s="9"/>
      <c r="E22" s="9"/>
      <c r="F22" s="9"/>
      <c r="G22" s="10"/>
      <c r="H22" s="11"/>
      <c r="I22" s="22"/>
      <c r="J22" s="9"/>
      <c r="K22" s="10"/>
      <c r="L22" s="11"/>
      <c r="M22" s="22"/>
      <c r="N22" s="9"/>
      <c r="O22" s="10"/>
      <c r="P22" s="11"/>
      <c r="Q22" s="22"/>
      <c r="R22" s="9"/>
      <c r="S22" s="10"/>
      <c r="T22" s="11"/>
      <c r="U22" s="22"/>
      <c r="V22" s="11"/>
      <c r="W22" s="11"/>
      <c r="X22" s="11"/>
      <c r="Y22" s="11"/>
      <c r="Z22" s="11"/>
      <c r="AA22" s="9"/>
    </row>
    <row r="23" spans="1:27">
      <c r="F23" s="20">
        <v>0</v>
      </c>
      <c r="G23" s="20">
        <v>0</v>
      </c>
      <c r="H23" s="6">
        <f t="shared" ref="H23" si="45">(F23*0.75)+(G23*0.25)</f>
        <v>0</v>
      </c>
      <c r="I23" s="22"/>
      <c r="J23" s="20"/>
      <c r="K23" s="20"/>
      <c r="L23" s="6">
        <f t="shared" ref="L23" si="46">(J23*0.25)+(K23*0.75)</f>
        <v>0</v>
      </c>
      <c r="M23" s="22"/>
      <c r="N23" s="20"/>
      <c r="O23" s="20"/>
      <c r="P23" s="6">
        <f t="shared" ref="P23" si="47">(N23*0.25)+(O23*0.75)</f>
        <v>0</v>
      </c>
      <c r="Q23" s="22"/>
      <c r="R23" s="20"/>
      <c r="S23" s="20"/>
      <c r="T23" s="6">
        <f t="shared" ref="T23" si="48">(R23*0.25)+(S23*0.75)</f>
        <v>0</v>
      </c>
      <c r="U23" s="22"/>
      <c r="V23" s="6">
        <f t="shared" ref="V23" si="49">H23</f>
        <v>0</v>
      </c>
      <c r="W23" s="6">
        <f t="shared" ref="W23" si="50">L23</f>
        <v>0</v>
      </c>
      <c r="X23" s="6">
        <f t="shared" ref="X23" si="51">P23</f>
        <v>0</v>
      </c>
      <c r="Y23" s="6">
        <f t="shared" ref="Y23" si="52">T23</f>
        <v>0</v>
      </c>
      <c r="Z23" s="6">
        <f t="shared" ref="Z23" si="53">AVERAGE(V23:Y23)</f>
        <v>0</v>
      </c>
    </row>
    <row r="24" spans="1:27">
      <c r="B24" s="15"/>
    </row>
    <row r="25" spans="1:27">
      <c r="B25" s="15"/>
    </row>
    <row r="26" spans="1:27">
      <c r="B26" s="15"/>
    </row>
    <row r="27" spans="1:27">
      <c r="B27" s="15"/>
    </row>
  </sheetData>
  <mergeCells count="1">
    <mergeCell ref="V5:X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35"/>
  <sheetViews>
    <sheetView topLeftCell="A5" workbookViewId="0">
      <pane xSplit="5" topLeftCell="F1" activePane="topRight" state="frozen"/>
      <selection activeCell="A4" sqref="A4"/>
      <selection pane="topRight" activeCell="C35" sqref="C35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0.5" customWidth="1"/>
    <col min="4" max="4" width="17.5" customWidth="1"/>
    <col min="5" max="5" width="19.5" bestFit="1" customWidth="1"/>
    <col min="6" max="7" width="5.6640625" customWidth="1"/>
    <col min="8" max="8" width="6.6640625" customWidth="1"/>
    <col min="9" max="9" width="3.1640625" customWidth="1"/>
    <col min="10" max="11" width="5.6640625" customWidth="1"/>
    <col min="12" max="12" width="6.6640625" customWidth="1"/>
    <col min="13" max="13" width="3.1640625" customWidth="1"/>
    <col min="14" max="15" width="5.6640625" customWidth="1"/>
    <col min="16" max="16" width="6.6640625" customWidth="1"/>
    <col min="17" max="17" width="3.1640625" customWidth="1"/>
    <col min="18" max="19" width="5.6640625" customWidth="1"/>
    <col min="20" max="20" width="6.6640625" customWidth="1"/>
    <col min="21" max="21" width="3.1640625" customWidth="1"/>
    <col min="22" max="26" width="8.6640625" customWidth="1"/>
    <col min="27" max="27" width="11.5" customWidth="1"/>
  </cols>
  <sheetData>
    <row r="1" spans="1:27">
      <c r="A1" t="s">
        <v>79</v>
      </c>
      <c r="D1" t="s">
        <v>180</v>
      </c>
      <c r="F1" t="s">
        <v>180</v>
      </c>
      <c r="H1" s="38">
        <f>E1</f>
        <v>0</v>
      </c>
      <c r="I1" s="22"/>
      <c r="J1" t="s">
        <v>181</v>
      </c>
      <c r="L1" s="38">
        <f>E2</f>
        <v>0</v>
      </c>
      <c r="M1" s="25"/>
      <c r="N1" t="s">
        <v>182</v>
      </c>
      <c r="P1" s="38">
        <f>E3</f>
        <v>0</v>
      </c>
      <c r="Q1" s="22"/>
      <c r="R1" s="21" t="s">
        <v>128</v>
      </c>
      <c r="T1" s="38">
        <f>E4</f>
        <v>0</v>
      </c>
      <c r="U1" s="22"/>
      <c r="AA1" s="7">
        <f ca="1">NOW()</f>
        <v>42285.510821759257</v>
      </c>
    </row>
    <row r="2" spans="1:27">
      <c r="A2" s="1" t="s">
        <v>81</v>
      </c>
      <c r="D2" t="s">
        <v>181</v>
      </c>
      <c r="I2" s="22"/>
      <c r="M2" s="25"/>
      <c r="Q2" s="22"/>
      <c r="U2" s="22"/>
      <c r="AA2" s="8">
        <f ca="1">NOW()</f>
        <v>42285.510821759257</v>
      </c>
    </row>
    <row r="3" spans="1:27">
      <c r="A3" s="1"/>
      <c r="D3" t="s">
        <v>182</v>
      </c>
      <c r="I3" s="22"/>
      <c r="M3" s="25"/>
      <c r="Q3" s="22"/>
      <c r="U3" s="22"/>
      <c r="AA3" s="8"/>
    </row>
    <row r="4" spans="1:27">
      <c r="A4" s="21" t="s">
        <v>153</v>
      </c>
      <c r="C4" s="21" t="s">
        <v>164</v>
      </c>
      <c r="D4" s="21" t="s">
        <v>128</v>
      </c>
      <c r="E4" s="21"/>
      <c r="I4" s="22"/>
      <c r="M4" s="25"/>
      <c r="Q4" s="22"/>
      <c r="U4" s="22"/>
    </row>
    <row r="5" spans="1:27">
      <c r="F5" s="39"/>
      <c r="G5" s="39"/>
      <c r="H5" s="39" t="s">
        <v>196</v>
      </c>
      <c r="I5" s="22"/>
      <c r="J5" s="39"/>
      <c r="K5" s="39"/>
      <c r="L5" s="39" t="s">
        <v>196</v>
      </c>
      <c r="M5" s="22"/>
      <c r="N5" s="39"/>
      <c r="O5" s="39"/>
      <c r="P5" s="39" t="s">
        <v>196</v>
      </c>
      <c r="Q5" s="22"/>
      <c r="R5" s="39"/>
      <c r="S5" s="39"/>
      <c r="T5" s="39" t="s">
        <v>196</v>
      </c>
      <c r="U5" s="22"/>
      <c r="V5" s="53" t="s">
        <v>183</v>
      </c>
      <c r="W5" s="53"/>
      <c r="X5" s="53"/>
      <c r="Y5" s="39"/>
      <c r="Z5" s="39" t="s">
        <v>187</v>
      </c>
    </row>
    <row r="6" spans="1:27" s="39" customFormat="1">
      <c r="A6" s="39" t="s">
        <v>165</v>
      </c>
      <c r="B6" s="39" t="s">
        <v>166</v>
      </c>
      <c r="C6" s="39" t="s">
        <v>167</v>
      </c>
      <c r="D6" s="39" t="s">
        <v>168</v>
      </c>
      <c r="E6" s="39" t="s">
        <v>169</v>
      </c>
      <c r="F6" s="36" t="s">
        <v>176</v>
      </c>
      <c r="G6" s="36" t="s">
        <v>217</v>
      </c>
      <c r="H6" s="39" t="s">
        <v>179</v>
      </c>
      <c r="I6" s="23"/>
      <c r="J6" s="36" t="s">
        <v>176</v>
      </c>
      <c r="K6" s="36" t="s">
        <v>217</v>
      </c>
      <c r="L6" s="39" t="s">
        <v>179</v>
      </c>
      <c r="M6" s="23"/>
      <c r="N6" s="36" t="s">
        <v>176</v>
      </c>
      <c r="O6" s="36" t="s">
        <v>217</v>
      </c>
      <c r="P6" s="39" t="s">
        <v>179</v>
      </c>
      <c r="Q6" s="23"/>
      <c r="R6" s="36" t="s">
        <v>176</v>
      </c>
      <c r="S6" s="36" t="s">
        <v>217</v>
      </c>
      <c r="T6" s="39" t="s">
        <v>179</v>
      </c>
      <c r="U6" s="23"/>
      <c r="V6" s="39" t="s">
        <v>184</v>
      </c>
      <c r="W6" s="39" t="s">
        <v>185</v>
      </c>
      <c r="X6" s="39" t="s">
        <v>186</v>
      </c>
      <c r="Y6" s="36" t="s">
        <v>129</v>
      </c>
      <c r="Z6" s="39" t="s">
        <v>174</v>
      </c>
      <c r="AA6" s="39" t="s">
        <v>188</v>
      </c>
    </row>
    <row r="7" spans="1:27">
      <c r="I7" s="22"/>
      <c r="M7" s="22"/>
      <c r="Q7" s="22"/>
      <c r="U7" s="22"/>
    </row>
    <row r="8" spans="1:27">
      <c r="A8">
        <v>13</v>
      </c>
      <c r="B8" s="21" t="s">
        <v>107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>
      <c r="A9">
        <v>15</v>
      </c>
      <c r="B9" s="21" t="s">
        <v>108</v>
      </c>
      <c r="C9" t="s">
        <v>1</v>
      </c>
      <c r="D9" t="s">
        <v>2</v>
      </c>
      <c r="E9" t="s">
        <v>85</v>
      </c>
      <c r="F9" s="20">
        <v>7.53</v>
      </c>
      <c r="G9" s="20">
        <v>6.8</v>
      </c>
      <c r="H9" s="6">
        <f t="shared" ref="H9" si="0">(F9*0.75)+(G9*0.25)</f>
        <v>7.3475000000000001</v>
      </c>
      <c r="I9" s="22"/>
      <c r="J9" s="20">
        <v>7.5</v>
      </c>
      <c r="K9" s="20">
        <v>5.0999999999999996</v>
      </c>
      <c r="L9" s="6">
        <f t="shared" ref="L9" si="1">(J9*0.25)+(K9*0.75)</f>
        <v>5.6999999999999993</v>
      </c>
      <c r="M9" s="22"/>
      <c r="N9" s="20">
        <v>8.2899999999999991</v>
      </c>
      <c r="O9" s="20">
        <v>5.6</v>
      </c>
      <c r="P9" s="6">
        <f t="shared" ref="P9" si="2">(N9*0.25)+(O9*0.75)</f>
        <v>6.2724999999999991</v>
      </c>
      <c r="Q9" s="22"/>
      <c r="R9" s="20">
        <v>8</v>
      </c>
      <c r="S9" s="20">
        <v>6.2</v>
      </c>
      <c r="T9" s="6">
        <f t="shared" ref="T9" si="3">(R9*0.25)+(S9*0.75)</f>
        <v>6.65</v>
      </c>
      <c r="U9" s="22"/>
      <c r="V9" s="6">
        <f t="shared" ref="V9" si="4">H9</f>
        <v>7.3475000000000001</v>
      </c>
      <c r="W9" s="6">
        <f t="shared" ref="W9" si="5">L9</f>
        <v>5.6999999999999993</v>
      </c>
      <c r="X9" s="6">
        <f t="shared" ref="X9" si="6">P9</f>
        <v>6.2724999999999991</v>
      </c>
      <c r="Y9" s="6">
        <f t="shared" ref="Y9" si="7">T9</f>
        <v>6.65</v>
      </c>
      <c r="Z9" s="6">
        <f t="shared" ref="Z9" si="8">AVERAGE(V9:Y9)</f>
        <v>6.4924999999999997</v>
      </c>
      <c r="AA9">
        <v>1</v>
      </c>
    </row>
    <row r="10" spans="1:27">
      <c r="A10">
        <v>76</v>
      </c>
      <c r="B10" s="21" t="s">
        <v>78</v>
      </c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>
      <c r="A11">
        <v>77</v>
      </c>
      <c r="B11" s="21" t="s">
        <v>77</v>
      </c>
      <c r="C11" t="s">
        <v>163</v>
      </c>
      <c r="D11" t="s">
        <v>156</v>
      </c>
      <c r="E11" t="s">
        <v>86</v>
      </c>
      <c r="F11" s="20">
        <v>7</v>
      </c>
      <c r="G11" s="20">
        <v>5.9</v>
      </c>
      <c r="H11" s="6">
        <f t="shared" ref="H11" si="9">(F11*0.75)+(G11*0.25)</f>
        <v>6.7249999999999996</v>
      </c>
      <c r="I11" s="22"/>
      <c r="J11" s="20">
        <v>7.9</v>
      </c>
      <c r="K11" s="20">
        <v>4.5999999999999996</v>
      </c>
      <c r="L11" s="6">
        <f t="shared" ref="L11" si="10">(J11*0.25)+(K11*0.75)</f>
        <v>5.4249999999999998</v>
      </c>
      <c r="M11" s="22"/>
      <c r="N11" s="20">
        <v>8.35</v>
      </c>
      <c r="O11" s="20">
        <v>5.6</v>
      </c>
      <c r="P11" s="6">
        <f t="shared" ref="P11" si="11">(N11*0.25)+(O11*0.75)</f>
        <v>6.2874999999999996</v>
      </c>
      <c r="Q11" s="22"/>
      <c r="R11" s="20">
        <v>8.1999999999999993</v>
      </c>
      <c r="S11" s="20">
        <v>6.5</v>
      </c>
      <c r="T11" s="6">
        <f t="shared" ref="T11" si="12">(R11*0.25)+(S11*0.75)</f>
        <v>6.9249999999999998</v>
      </c>
      <c r="U11" s="22"/>
      <c r="V11" s="6">
        <f t="shared" ref="V11" si="13">H11</f>
        <v>6.7249999999999996</v>
      </c>
      <c r="W11" s="6">
        <f t="shared" ref="W11" si="14">L11</f>
        <v>5.4249999999999998</v>
      </c>
      <c r="X11" s="6">
        <f t="shared" ref="X11" si="15">P11</f>
        <v>6.2874999999999996</v>
      </c>
      <c r="Y11" s="6">
        <f t="shared" ref="Y11" si="16">T11</f>
        <v>6.9249999999999998</v>
      </c>
      <c r="Z11" s="6">
        <f t="shared" ref="Z11" si="17">AVERAGE(V11:Y11)</f>
        <v>6.3406250000000002</v>
      </c>
      <c r="AA11">
        <v>2</v>
      </c>
    </row>
    <row r="12" spans="1:27">
      <c r="A12">
        <v>40</v>
      </c>
      <c r="B12" s="21" t="s">
        <v>277</v>
      </c>
      <c r="C12" s="9"/>
      <c r="D12" s="9"/>
      <c r="E12" s="9"/>
      <c r="F12" s="9"/>
      <c r="G12" s="10"/>
      <c r="H12" s="11"/>
      <c r="I12" s="22"/>
      <c r="J12" s="9"/>
      <c r="K12" s="10"/>
      <c r="L12" s="11"/>
      <c r="M12" s="22"/>
      <c r="N12" s="9"/>
      <c r="O12" s="10"/>
      <c r="P12" s="11"/>
      <c r="Q12" s="22"/>
      <c r="R12" s="9"/>
      <c r="S12" s="10"/>
      <c r="T12" s="11"/>
      <c r="U12" s="22"/>
      <c r="V12" s="11"/>
      <c r="W12" s="11"/>
      <c r="X12" s="11"/>
      <c r="Y12" s="11"/>
      <c r="Z12" s="11"/>
      <c r="AA12" s="9"/>
    </row>
    <row r="13" spans="1:27">
      <c r="A13">
        <v>41</v>
      </c>
      <c r="B13" s="21" t="s">
        <v>278</v>
      </c>
      <c r="C13" t="s">
        <v>3</v>
      </c>
      <c r="D13" t="s">
        <v>160</v>
      </c>
      <c r="E13" t="s">
        <v>273</v>
      </c>
      <c r="F13" s="20">
        <v>7.33</v>
      </c>
      <c r="G13" s="20">
        <v>5.5</v>
      </c>
      <c r="H13" s="6">
        <f t="shared" ref="H13" si="18">(F13*0.75)+(G13*0.25)</f>
        <v>6.8725000000000005</v>
      </c>
      <c r="I13" s="22"/>
      <c r="J13" s="20">
        <v>8.1999999999999993</v>
      </c>
      <c r="K13" s="20">
        <v>4.3</v>
      </c>
      <c r="L13" s="6">
        <f t="shared" ref="L13" si="19">(J13*0.25)+(K13*0.75)</f>
        <v>5.2749999999999995</v>
      </c>
      <c r="M13" s="22"/>
      <c r="N13" s="20">
        <v>8.33</v>
      </c>
      <c r="O13" s="20">
        <v>5.4</v>
      </c>
      <c r="P13" s="6">
        <f t="shared" ref="P13" si="20">(N13*0.25)+(O13*0.75)</f>
        <v>6.1325000000000003</v>
      </c>
      <c r="Q13" s="22"/>
      <c r="R13" s="20">
        <v>6.923</v>
      </c>
      <c r="S13" s="20">
        <v>5.3</v>
      </c>
      <c r="T13" s="6">
        <f t="shared" ref="T13" si="21">(R13*0.25)+(S13*0.75)</f>
        <v>5.7057500000000001</v>
      </c>
      <c r="U13" s="22"/>
      <c r="V13" s="6">
        <f t="shared" ref="V13" si="22">H13</f>
        <v>6.8725000000000005</v>
      </c>
      <c r="W13" s="6">
        <f t="shared" ref="W13" si="23">L13</f>
        <v>5.2749999999999995</v>
      </c>
      <c r="X13" s="6">
        <f t="shared" ref="X13" si="24">P13</f>
        <v>6.1325000000000003</v>
      </c>
      <c r="Y13" s="6">
        <f t="shared" ref="Y13" si="25">T13</f>
        <v>5.7057500000000001</v>
      </c>
      <c r="Z13" s="6">
        <f t="shared" ref="Z13" si="26">AVERAGE(V13:Y13)</f>
        <v>5.9964375000000008</v>
      </c>
      <c r="AA13">
        <v>3</v>
      </c>
    </row>
    <row r="14" spans="1:27">
      <c r="A14">
        <v>84</v>
      </c>
      <c r="B14" s="21" t="s">
        <v>268</v>
      </c>
      <c r="C14" s="9"/>
      <c r="D14" s="9"/>
      <c r="E14" s="9"/>
      <c r="F14" s="9"/>
      <c r="G14" s="10"/>
      <c r="H14" s="11"/>
      <c r="I14" s="22"/>
      <c r="J14" s="9"/>
      <c r="K14" s="10"/>
      <c r="L14" s="11"/>
      <c r="M14" s="22"/>
      <c r="N14" s="9"/>
      <c r="O14" s="10"/>
      <c r="P14" s="11"/>
      <c r="Q14" s="22"/>
      <c r="R14" s="9"/>
      <c r="S14" s="10"/>
      <c r="T14" s="11"/>
      <c r="U14" s="22"/>
      <c r="V14" s="11"/>
      <c r="W14" s="11"/>
      <c r="X14" s="11"/>
      <c r="Y14" s="11"/>
      <c r="Z14" s="11"/>
      <c r="AA14" s="9"/>
    </row>
    <row r="15" spans="1:27">
      <c r="A15">
        <v>86</v>
      </c>
      <c r="B15" s="21" t="s">
        <v>270</v>
      </c>
      <c r="C15" s="21" t="s">
        <v>61</v>
      </c>
      <c r="D15" s="21" t="s">
        <v>62</v>
      </c>
      <c r="E15" s="21" t="s">
        <v>266</v>
      </c>
      <c r="F15" s="20">
        <v>7.08</v>
      </c>
      <c r="G15" s="20">
        <v>6.2</v>
      </c>
      <c r="H15" s="6">
        <f t="shared" ref="H15" si="27">(F15*0.75)+(G15*0.25)</f>
        <v>6.86</v>
      </c>
      <c r="I15" s="22"/>
      <c r="J15" s="20">
        <v>7.1</v>
      </c>
      <c r="K15" s="20">
        <v>4.5</v>
      </c>
      <c r="L15" s="6">
        <f t="shared" ref="L15" si="28">(J15*0.25)+(K15*0.75)</f>
        <v>5.15</v>
      </c>
      <c r="M15" s="22"/>
      <c r="N15" s="20">
        <v>6.6360000000000001</v>
      </c>
      <c r="O15" s="20">
        <v>5.4</v>
      </c>
      <c r="P15" s="6">
        <f t="shared" ref="P15" si="29">(N15*0.25)+(O15*0.75)</f>
        <v>5.7090000000000005</v>
      </c>
      <c r="Q15" s="22"/>
      <c r="R15" s="20">
        <v>7.8</v>
      </c>
      <c r="S15" s="20">
        <v>5.3</v>
      </c>
      <c r="T15" s="6">
        <f t="shared" ref="T15" si="30">(R15*0.25)+(S15*0.75)</f>
        <v>5.9249999999999998</v>
      </c>
      <c r="U15" s="22"/>
      <c r="V15" s="6">
        <f t="shared" ref="V15" si="31">H15</f>
        <v>6.86</v>
      </c>
      <c r="W15" s="6">
        <f t="shared" ref="W15" si="32">L15</f>
        <v>5.15</v>
      </c>
      <c r="X15" s="6">
        <f t="shared" ref="X15" si="33">P15</f>
        <v>5.7090000000000005</v>
      </c>
      <c r="Y15" s="6">
        <f t="shared" ref="Y15" si="34">T15</f>
        <v>5.9249999999999998</v>
      </c>
      <c r="Z15" s="6">
        <f t="shared" ref="Z15" si="35">AVERAGE(V15:Y15)</f>
        <v>5.9110000000000005</v>
      </c>
      <c r="AA15">
        <v>4</v>
      </c>
    </row>
    <row r="16" spans="1:27">
      <c r="A16">
        <v>44</v>
      </c>
      <c r="B16" s="21" t="s">
        <v>111</v>
      </c>
      <c r="C16" s="9"/>
      <c r="D16" s="9"/>
      <c r="E16" s="9"/>
      <c r="F16" s="9"/>
      <c r="G16" s="10"/>
      <c r="H16" s="11"/>
      <c r="I16" s="22"/>
      <c r="J16" s="9"/>
      <c r="K16" s="10"/>
      <c r="L16" s="11"/>
      <c r="M16" s="22"/>
      <c r="N16" s="9"/>
      <c r="O16" s="10"/>
      <c r="P16" s="11"/>
      <c r="Q16" s="22"/>
      <c r="R16" s="9"/>
      <c r="S16" s="10"/>
      <c r="T16" s="11"/>
      <c r="U16" s="22"/>
      <c r="V16" s="11"/>
      <c r="W16" s="11"/>
      <c r="X16" s="11"/>
      <c r="Y16" s="11"/>
      <c r="Z16" s="11"/>
      <c r="AA16" s="9"/>
    </row>
    <row r="17" spans="1:27">
      <c r="A17">
        <v>45</v>
      </c>
      <c r="B17" s="21" t="s">
        <v>112</v>
      </c>
      <c r="C17" t="s">
        <v>138</v>
      </c>
      <c r="D17" t="s">
        <v>0</v>
      </c>
      <c r="E17" s="21" t="s">
        <v>84</v>
      </c>
      <c r="F17" s="20">
        <v>6.41</v>
      </c>
      <c r="G17" s="20">
        <v>5.9</v>
      </c>
      <c r="H17" s="6">
        <f t="shared" ref="H17" si="36">(F17*0.75)+(G17*0.25)</f>
        <v>6.2825000000000006</v>
      </c>
      <c r="I17" s="22"/>
      <c r="J17" s="20">
        <v>7.6</v>
      </c>
      <c r="K17" s="20">
        <v>5.5</v>
      </c>
      <c r="L17" s="6">
        <f t="shared" ref="L17" si="37">(J17*0.25)+(K17*0.75)</f>
        <v>6.0250000000000004</v>
      </c>
      <c r="M17" s="22"/>
      <c r="N17" s="20">
        <v>7.63</v>
      </c>
      <c r="O17" s="20">
        <v>5.0999999999999996</v>
      </c>
      <c r="P17" s="6">
        <f t="shared" ref="P17" si="38">(N17*0.25)+(O17*0.75)</f>
        <v>5.7324999999999999</v>
      </c>
      <c r="Q17" s="22"/>
      <c r="R17" s="20">
        <v>5.9089999999999998</v>
      </c>
      <c r="S17" s="20">
        <v>5.3</v>
      </c>
      <c r="T17" s="6">
        <f t="shared" ref="T17" si="39">(R17*0.25)+(S17*0.75)</f>
        <v>5.4522499999999994</v>
      </c>
      <c r="U17" s="22"/>
      <c r="V17" s="6">
        <f t="shared" ref="V17" si="40">H17</f>
        <v>6.2825000000000006</v>
      </c>
      <c r="W17" s="6">
        <f t="shared" ref="W17" si="41">L17</f>
        <v>6.0250000000000004</v>
      </c>
      <c r="X17" s="6">
        <f t="shared" ref="X17" si="42">P17</f>
        <v>5.7324999999999999</v>
      </c>
      <c r="Y17" s="6">
        <f t="shared" ref="Y17" si="43">T17</f>
        <v>5.4522499999999994</v>
      </c>
      <c r="Z17" s="6">
        <f t="shared" ref="Z17" si="44">AVERAGE(V17:Y17)</f>
        <v>5.8730624999999996</v>
      </c>
      <c r="AA17">
        <v>5</v>
      </c>
    </row>
    <row r="18" spans="1:27">
      <c r="A18">
        <v>68</v>
      </c>
      <c r="B18" s="21" t="s">
        <v>105</v>
      </c>
      <c r="C18" s="9"/>
      <c r="D18" s="9"/>
      <c r="E18" s="9"/>
      <c r="F18" s="9"/>
      <c r="G18" s="10"/>
      <c r="H18" s="11"/>
      <c r="I18" s="22"/>
      <c r="J18" s="9"/>
      <c r="K18" s="10"/>
      <c r="L18" s="11"/>
      <c r="M18" s="22"/>
      <c r="N18" s="9"/>
      <c r="O18" s="10"/>
      <c r="P18" s="11"/>
      <c r="Q18" s="22"/>
      <c r="R18" s="9"/>
      <c r="S18" s="10"/>
      <c r="T18" s="11"/>
      <c r="U18" s="22"/>
      <c r="V18" s="11"/>
      <c r="W18" s="11"/>
      <c r="X18" s="11"/>
      <c r="Y18" s="11"/>
      <c r="Z18" s="11"/>
      <c r="AA18" s="9"/>
    </row>
    <row r="19" spans="1:27">
      <c r="A19">
        <v>69</v>
      </c>
      <c r="B19" s="21" t="s">
        <v>106</v>
      </c>
      <c r="C19" t="s">
        <v>144</v>
      </c>
      <c r="D19" t="s">
        <v>145</v>
      </c>
      <c r="E19" s="21" t="s">
        <v>100</v>
      </c>
      <c r="F19" s="20">
        <v>6.33</v>
      </c>
      <c r="G19" s="20">
        <v>5.6</v>
      </c>
      <c r="H19" s="6">
        <f t="shared" ref="H19" si="45">(F19*0.75)+(G19*0.25)</f>
        <v>6.1475000000000009</v>
      </c>
      <c r="I19" s="22"/>
      <c r="J19" s="20">
        <v>7.1</v>
      </c>
      <c r="K19" s="20">
        <v>4.7</v>
      </c>
      <c r="L19" s="6">
        <f t="shared" ref="L19" si="46">(J19*0.25)+(K19*0.75)</f>
        <v>5.3000000000000007</v>
      </c>
      <c r="M19" s="22"/>
      <c r="N19" s="20">
        <v>7.83</v>
      </c>
      <c r="O19" s="20">
        <v>5.3</v>
      </c>
      <c r="P19" s="6">
        <f t="shared" ref="P19" si="47">(N19*0.25)+(O19*0.75)</f>
        <v>5.9324999999999992</v>
      </c>
      <c r="Q19" s="22"/>
      <c r="R19" s="20">
        <v>6.6360000000000001</v>
      </c>
      <c r="S19" s="20">
        <v>5.9</v>
      </c>
      <c r="T19" s="6">
        <f t="shared" ref="T19" si="48">(R19*0.25)+(S19*0.75)</f>
        <v>6.0840000000000005</v>
      </c>
      <c r="U19" s="22"/>
      <c r="V19" s="6">
        <f t="shared" ref="V19" si="49">H19</f>
        <v>6.1475000000000009</v>
      </c>
      <c r="W19" s="6">
        <f t="shared" ref="W19" si="50">L19</f>
        <v>5.3000000000000007</v>
      </c>
      <c r="X19" s="6">
        <f t="shared" ref="X19" si="51">P19</f>
        <v>5.9324999999999992</v>
      </c>
      <c r="Y19" s="6">
        <f t="shared" ref="Y19" si="52">T19</f>
        <v>6.0840000000000005</v>
      </c>
      <c r="Z19" s="6">
        <f t="shared" ref="Z19" si="53">AVERAGE(V19:Y19)</f>
        <v>5.8660000000000005</v>
      </c>
      <c r="AA19">
        <v>6</v>
      </c>
    </row>
    <row r="20" spans="1:27">
      <c r="A20">
        <v>30</v>
      </c>
      <c r="B20" s="21" t="s">
        <v>73</v>
      </c>
      <c r="C20" s="9"/>
      <c r="D20" s="9"/>
      <c r="E20" s="9"/>
      <c r="F20" s="9"/>
      <c r="G20" s="10"/>
      <c r="H20" s="11"/>
      <c r="I20" s="22"/>
      <c r="J20" s="9"/>
      <c r="K20" s="10"/>
      <c r="L20" s="11"/>
      <c r="M20" s="22"/>
      <c r="N20" s="9"/>
      <c r="O20" s="10"/>
      <c r="P20" s="11"/>
      <c r="Q20" s="22"/>
      <c r="R20" s="9"/>
      <c r="S20" s="10"/>
      <c r="T20" s="11"/>
      <c r="U20" s="22"/>
      <c r="V20" s="11"/>
      <c r="W20" s="11"/>
      <c r="X20" s="11"/>
      <c r="Y20" s="11"/>
      <c r="Z20" s="11"/>
      <c r="AA20" s="9"/>
    </row>
    <row r="21" spans="1:27">
      <c r="A21">
        <v>31</v>
      </c>
      <c r="B21" s="21" t="s">
        <v>74</v>
      </c>
      <c r="C21" t="s">
        <v>162</v>
      </c>
      <c r="D21" s="21" t="s">
        <v>63</v>
      </c>
      <c r="E21" s="21" t="s">
        <v>69</v>
      </c>
      <c r="F21" s="20">
        <v>6.13</v>
      </c>
      <c r="G21" s="20">
        <v>6.2</v>
      </c>
      <c r="H21" s="6">
        <f t="shared" ref="H21" si="54">(F21*0.75)+(G21*0.25)</f>
        <v>6.1475</v>
      </c>
      <c r="I21" s="22"/>
      <c r="J21" s="20">
        <v>7</v>
      </c>
      <c r="K21" s="20">
        <v>5.2</v>
      </c>
      <c r="L21" s="6">
        <f t="shared" ref="L21" si="55">(J21*0.25)+(K21*0.75)</f>
        <v>5.65</v>
      </c>
      <c r="M21" s="22"/>
      <c r="N21" s="20">
        <v>7.5</v>
      </c>
      <c r="O21" s="20">
        <v>5.2</v>
      </c>
      <c r="P21" s="6">
        <f t="shared" ref="P21" si="56">(N21*0.25)+(O21*0.75)</f>
        <v>5.7750000000000004</v>
      </c>
      <c r="Q21" s="22"/>
      <c r="R21" s="20">
        <v>6.09</v>
      </c>
      <c r="S21" s="20">
        <v>5.5</v>
      </c>
      <c r="T21" s="6">
        <f t="shared" ref="T21" si="57">(R21*0.25)+(S21*0.75)</f>
        <v>5.6475</v>
      </c>
      <c r="U21" s="22"/>
      <c r="V21" s="6">
        <f t="shared" ref="V21" si="58">H21</f>
        <v>6.1475</v>
      </c>
      <c r="W21" s="6">
        <f t="shared" ref="W21" si="59">L21</f>
        <v>5.65</v>
      </c>
      <c r="X21" s="6">
        <f t="shared" ref="X21" si="60">P21</f>
        <v>5.7750000000000004</v>
      </c>
      <c r="Y21" s="6">
        <f t="shared" ref="Y21" si="61">T21</f>
        <v>5.6475</v>
      </c>
      <c r="Z21" s="6">
        <f t="shared" ref="Z21" si="62">AVERAGE(V21:Y21)</f>
        <v>5.8049999999999997</v>
      </c>
    </row>
    <row r="22" spans="1:27">
      <c r="A22">
        <v>54</v>
      </c>
      <c r="B22" s="21" t="s">
        <v>284</v>
      </c>
      <c r="C22" s="9"/>
      <c r="D22" s="9"/>
      <c r="E22" s="9"/>
      <c r="F22" s="9"/>
      <c r="G22" s="10"/>
      <c r="H22" s="11"/>
      <c r="I22" s="22"/>
      <c r="J22" s="9"/>
      <c r="K22" s="10"/>
      <c r="L22" s="11"/>
      <c r="M22" s="22"/>
      <c r="N22" s="9"/>
      <c r="O22" s="10"/>
      <c r="P22" s="11"/>
      <c r="Q22" s="22"/>
      <c r="R22" s="9"/>
      <c r="S22" s="10"/>
      <c r="T22" s="11"/>
      <c r="U22" s="22"/>
      <c r="V22" s="11"/>
      <c r="W22" s="11"/>
      <c r="X22" s="11"/>
      <c r="Y22" s="11"/>
      <c r="Z22" s="11"/>
      <c r="AA22" s="9"/>
    </row>
    <row r="23" spans="1:27">
      <c r="A23">
        <v>53</v>
      </c>
      <c r="B23" s="21" t="s">
        <v>283</v>
      </c>
      <c r="C23" t="s">
        <v>157</v>
      </c>
      <c r="D23" t="s">
        <v>158</v>
      </c>
      <c r="E23" s="21" t="s">
        <v>83</v>
      </c>
      <c r="F23" s="20">
        <v>6.67</v>
      </c>
      <c r="G23" s="20">
        <v>5.0999999999999996</v>
      </c>
      <c r="H23" s="6">
        <f>(F23*0.75)+(G23*0.25)</f>
        <v>6.2774999999999999</v>
      </c>
      <c r="I23" s="22"/>
      <c r="J23" s="20">
        <v>7.5</v>
      </c>
      <c r="K23" s="20">
        <v>4.7</v>
      </c>
      <c r="L23" s="6">
        <f>(J23*0.25)+(K23*0.75)</f>
        <v>5.4</v>
      </c>
      <c r="M23" s="22"/>
      <c r="N23" s="20">
        <v>6.7</v>
      </c>
      <c r="O23" s="20">
        <v>4.8</v>
      </c>
      <c r="P23" s="6">
        <f>(N23*0.25)+(O23*0.75)</f>
        <v>5.2749999999999995</v>
      </c>
      <c r="Q23" s="22"/>
      <c r="R23" s="20">
        <v>6</v>
      </c>
      <c r="S23" s="20">
        <v>4.5</v>
      </c>
      <c r="T23" s="6">
        <f>(R23*0.25)+(S23*0.75)</f>
        <v>4.875</v>
      </c>
      <c r="U23" s="22"/>
      <c r="V23" s="6">
        <f>H23</f>
        <v>6.2774999999999999</v>
      </c>
      <c r="W23" s="6">
        <f>L23</f>
        <v>5.4</v>
      </c>
      <c r="X23" s="6">
        <f>P23</f>
        <v>5.2749999999999995</v>
      </c>
      <c r="Y23" s="6">
        <f>T23</f>
        <v>4.875</v>
      </c>
      <c r="Z23" s="6">
        <f>AVERAGE(V23:Y23)</f>
        <v>5.4568750000000001</v>
      </c>
    </row>
    <row r="24" spans="1:27">
      <c r="A24">
        <v>16</v>
      </c>
      <c r="B24" s="21" t="s">
        <v>5</v>
      </c>
      <c r="C24" s="9"/>
      <c r="D24" s="9"/>
      <c r="E24" s="9"/>
      <c r="F24" s="9"/>
      <c r="G24" s="10"/>
      <c r="H24" s="11"/>
      <c r="I24" s="22"/>
      <c r="J24" s="9"/>
      <c r="K24" s="10"/>
      <c r="L24" s="11"/>
      <c r="M24" s="22"/>
      <c r="N24" s="9"/>
      <c r="O24" s="10"/>
      <c r="P24" s="11"/>
      <c r="Q24" s="22"/>
      <c r="R24" s="9"/>
      <c r="S24" s="10"/>
      <c r="T24" s="11"/>
      <c r="U24" s="22"/>
      <c r="V24" s="11"/>
      <c r="W24" s="11"/>
      <c r="X24" s="11"/>
      <c r="Y24" s="11"/>
      <c r="Z24" s="11"/>
      <c r="AA24" s="9"/>
    </row>
    <row r="25" spans="1:27">
      <c r="A25">
        <v>17</v>
      </c>
      <c r="B25" s="21" t="s">
        <v>64</v>
      </c>
      <c r="C25" t="s">
        <v>1</v>
      </c>
      <c r="D25" t="s">
        <v>2</v>
      </c>
      <c r="E25" t="s">
        <v>85</v>
      </c>
      <c r="F25" s="20">
        <v>5.58</v>
      </c>
      <c r="G25" s="20">
        <v>5.5</v>
      </c>
      <c r="H25" s="6">
        <f t="shared" ref="H25" si="63">(F25*0.75)+(G25*0.25)</f>
        <v>5.5600000000000005</v>
      </c>
      <c r="I25" s="22"/>
      <c r="J25" s="20">
        <v>6.7</v>
      </c>
      <c r="K25" s="20">
        <v>4.5</v>
      </c>
      <c r="L25" s="6">
        <f t="shared" ref="L25" si="64">(J25*0.25)+(K25*0.75)</f>
        <v>5.05</v>
      </c>
      <c r="M25" s="22"/>
      <c r="N25" s="20">
        <v>7</v>
      </c>
      <c r="O25" s="20">
        <v>5.3</v>
      </c>
      <c r="P25" s="6">
        <f t="shared" ref="P25" si="65">(N25*0.25)+(O25*0.75)</f>
        <v>5.7249999999999996</v>
      </c>
      <c r="Q25" s="22"/>
      <c r="R25" s="20">
        <v>5.3330000000000002</v>
      </c>
      <c r="S25" s="20">
        <v>5.2</v>
      </c>
      <c r="T25" s="6">
        <f t="shared" ref="T25" si="66">(R25*0.25)+(S25*0.75)</f>
        <v>5.23325</v>
      </c>
      <c r="U25" s="22"/>
      <c r="V25" s="6">
        <f t="shared" ref="V25" si="67">H25</f>
        <v>5.5600000000000005</v>
      </c>
      <c r="W25" s="6">
        <f t="shared" ref="W25" si="68">L25</f>
        <v>5.05</v>
      </c>
      <c r="X25" s="6">
        <f t="shared" ref="X25" si="69">P25</f>
        <v>5.7249999999999996</v>
      </c>
      <c r="Y25" s="6">
        <f t="shared" ref="Y25" si="70">T25</f>
        <v>5.23325</v>
      </c>
      <c r="Z25" s="6">
        <f t="shared" ref="Z25" si="71">AVERAGE(V25:Y25)</f>
        <v>5.3920624999999998</v>
      </c>
    </row>
    <row r="26" spans="1:27">
      <c r="A26">
        <v>66</v>
      </c>
      <c r="B26" s="21" t="s">
        <v>6</v>
      </c>
      <c r="C26" s="9"/>
      <c r="D26" s="9"/>
      <c r="E26" s="9"/>
      <c r="F26" s="9"/>
      <c r="G26" s="10"/>
      <c r="H26" s="11"/>
      <c r="I26" s="22"/>
      <c r="J26" s="9"/>
      <c r="K26" s="10"/>
      <c r="L26" s="11"/>
      <c r="M26" s="22"/>
      <c r="N26" s="9"/>
      <c r="O26" s="10"/>
      <c r="P26" s="11"/>
      <c r="Q26" s="22"/>
      <c r="R26" s="9"/>
      <c r="S26" s="10"/>
      <c r="T26" s="11"/>
      <c r="U26" s="22"/>
      <c r="V26" s="11"/>
      <c r="W26" s="11"/>
      <c r="X26" s="11"/>
      <c r="Y26" s="11"/>
      <c r="Z26" s="11"/>
      <c r="AA26" s="9"/>
    </row>
    <row r="27" spans="1:27">
      <c r="A27">
        <v>67</v>
      </c>
      <c r="B27" s="21" t="s">
        <v>7</v>
      </c>
      <c r="C27" t="s">
        <v>144</v>
      </c>
      <c r="D27" t="s">
        <v>145</v>
      </c>
      <c r="E27" s="21" t="s">
        <v>100</v>
      </c>
      <c r="F27" s="20">
        <v>5.38</v>
      </c>
      <c r="G27" s="20">
        <v>4.9000000000000004</v>
      </c>
      <c r="H27" s="6">
        <f t="shared" ref="H27" si="72">(F27*0.75)+(G27*0.25)</f>
        <v>5.26</v>
      </c>
      <c r="I27" s="22"/>
      <c r="J27" s="20">
        <v>7.3</v>
      </c>
      <c r="K27" s="20">
        <v>4.4000000000000004</v>
      </c>
      <c r="L27" s="6">
        <f t="shared" ref="L27" si="73">(J27*0.25)+(K27*0.75)</f>
        <v>5.125</v>
      </c>
      <c r="M27" s="22"/>
      <c r="N27" s="20">
        <v>7.28</v>
      </c>
      <c r="O27" s="20">
        <v>4.8</v>
      </c>
      <c r="P27" s="6">
        <f t="shared" ref="P27" si="74">(N27*0.25)+(O27*0.75)</f>
        <v>5.42</v>
      </c>
      <c r="Q27" s="22"/>
      <c r="R27" s="20">
        <v>5.9089999999999998</v>
      </c>
      <c r="S27" s="20">
        <v>5.4</v>
      </c>
      <c r="T27" s="6">
        <f t="shared" ref="T27" si="75">(R27*0.25)+(S27*0.75)</f>
        <v>5.5272500000000004</v>
      </c>
      <c r="U27" s="22"/>
      <c r="V27" s="6">
        <f t="shared" ref="V27" si="76">H27</f>
        <v>5.26</v>
      </c>
      <c r="W27" s="6">
        <f t="shared" ref="W27" si="77">L27</f>
        <v>5.125</v>
      </c>
      <c r="X27" s="6">
        <f t="shared" ref="X27" si="78">P27</f>
        <v>5.42</v>
      </c>
      <c r="Y27" s="6">
        <f t="shared" ref="Y27" si="79">T27</f>
        <v>5.5272500000000004</v>
      </c>
      <c r="Z27" s="6">
        <f t="shared" ref="Z27" si="80">AVERAGE(V27:Y27)</f>
        <v>5.3330625000000005</v>
      </c>
    </row>
    <row r="28" spans="1:27">
      <c r="A28">
        <v>42</v>
      </c>
      <c r="B28" s="21" t="s">
        <v>118</v>
      </c>
      <c r="C28" s="9"/>
      <c r="D28" s="9"/>
      <c r="E28" s="9"/>
      <c r="F28" s="9"/>
      <c r="G28" s="10"/>
      <c r="H28" s="11"/>
      <c r="I28" s="22"/>
      <c r="J28" s="9"/>
      <c r="K28" s="10"/>
      <c r="L28" s="11"/>
      <c r="M28" s="22"/>
      <c r="N28" s="9"/>
      <c r="O28" s="10"/>
      <c r="P28" s="11"/>
      <c r="Q28" s="22"/>
      <c r="R28" s="9"/>
      <c r="S28" s="10"/>
      <c r="T28" s="11"/>
      <c r="U28" s="22"/>
      <c r="V28" s="11"/>
      <c r="W28" s="11"/>
      <c r="X28" s="11"/>
      <c r="Y28" s="11"/>
      <c r="Z28" s="11"/>
      <c r="AA28" s="9"/>
    </row>
    <row r="29" spans="1:27">
      <c r="A29">
        <v>43</v>
      </c>
      <c r="B29" s="21" t="s">
        <v>4</v>
      </c>
      <c r="C29" t="s">
        <v>138</v>
      </c>
      <c r="D29" t="s">
        <v>0</v>
      </c>
      <c r="E29" s="21" t="s">
        <v>84</v>
      </c>
      <c r="F29" s="20">
        <v>5.25</v>
      </c>
      <c r="G29" s="20">
        <v>4.9000000000000004</v>
      </c>
      <c r="H29" s="6">
        <f t="shared" ref="H29" si="81">(F29*0.75)+(G29*0.25)</f>
        <v>5.1624999999999996</v>
      </c>
      <c r="I29" s="22"/>
      <c r="J29" s="20">
        <v>6.8</v>
      </c>
      <c r="K29" s="20">
        <v>4.5999999999999996</v>
      </c>
      <c r="L29" s="6">
        <f t="shared" ref="L29" si="82">(J29*0.25)+(K29*0.75)</f>
        <v>5.1499999999999995</v>
      </c>
      <c r="M29" s="22"/>
      <c r="N29" s="20">
        <v>7.07</v>
      </c>
      <c r="O29" s="20">
        <v>4.5999999999999996</v>
      </c>
      <c r="P29" s="6">
        <f t="shared" ref="P29" si="83">(N29*0.25)+(O29*0.75)</f>
        <v>5.2174999999999994</v>
      </c>
      <c r="Q29" s="22"/>
      <c r="R29" s="20">
        <v>4.7770000000000001</v>
      </c>
      <c r="S29" s="20">
        <v>5.0999999999999996</v>
      </c>
      <c r="T29" s="6">
        <f t="shared" ref="T29" si="84">(R29*0.25)+(S29*0.75)</f>
        <v>5.0192499999999995</v>
      </c>
      <c r="U29" s="22"/>
      <c r="V29" s="6">
        <f t="shared" ref="V29" si="85">H29</f>
        <v>5.1624999999999996</v>
      </c>
      <c r="W29" s="6">
        <f t="shared" ref="W29" si="86">L29</f>
        <v>5.1499999999999995</v>
      </c>
      <c r="X29" s="6">
        <f t="shared" ref="X29" si="87">P29</f>
        <v>5.2174999999999994</v>
      </c>
      <c r="Y29" s="6">
        <f t="shared" ref="Y29" si="88">T29</f>
        <v>5.0192499999999995</v>
      </c>
      <c r="Z29" s="6">
        <f t="shared" ref="Z29" si="89">AVERAGE(V29:Y29)</f>
        <v>5.1373125000000002</v>
      </c>
    </row>
    <row r="30" spans="1:27">
      <c r="A30">
        <v>83</v>
      </c>
      <c r="B30" s="21" t="s">
        <v>269</v>
      </c>
      <c r="C30" s="9"/>
      <c r="D30" s="9"/>
      <c r="E30" s="9"/>
      <c r="F30" s="9"/>
      <c r="G30" s="10"/>
      <c r="H30" s="11"/>
      <c r="I30" s="22"/>
      <c r="J30" s="9"/>
      <c r="K30" s="10"/>
      <c r="L30" s="11"/>
      <c r="M30" s="22"/>
      <c r="N30" s="9"/>
      <c r="O30" s="10"/>
      <c r="P30" s="11"/>
      <c r="Q30" s="22"/>
      <c r="R30" s="9"/>
      <c r="S30" s="10"/>
      <c r="T30" s="11"/>
      <c r="U30" s="22"/>
      <c r="V30" s="11"/>
      <c r="W30" s="11"/>
      <c r="X30" s="11"/>
      <c r="Y30" s="11"/>
      <c r="Z30" s="11"/>
      <c r="AA30" s="9"/>
    </row>
    <row r="31" spans="1:27">
      <c r="A31">
        <v>87</v>
      </c>
      <c r="B31" s="21" t="s">
        <v>271</v>
      </c>
      <c r="C31" s="21" t="s">
        <v>61</v>
      </c>
      <c r="D31" s="21" t="s">
        <v>62</v>
      </c>
      <c r="E31" s="21" t="s">
        <v>266</v>
      </c>
      <c r="F31" s="20">
        <v>5.5</v>
      </c>
      <c r="G31" s="20">
        <v>5.3</v>
      </c>
      <c r="H31" s="6">
        <f t="shared" ref="H31" si="90">(F31*0.75)+(G31*0.25)</f>
        <v>5.45</v>
      </c>
      <c r="I31" s="22"/>
      <c r="J31" s="20">
        <v>5.5</v>
      </c>
      <c r="K31" s="20">
        <v>3.9</v>
      </c>
      <c r="L31" s="6">
        <f t="shared" ref="L31" si="91">(J31*0.25)+(K31*0.75)</f>
        <v>4.3</v>
      </c>
      <c r="M31" s="22"/>
      <c r="N31" s="20">
        <v>7.2</v>
      </c>
      <c r="O31" s="20">
        <v>5</v>
      </c>
      <c r="P31" s="6">
        <f t="shared" ref="P31" si="92">(N31*0.25)+(O31*0.75)</f>
        <v>5.55</v>
      </c>
      <c r="Q31" s="22"/>
      <c r="R31" s="20">
        <v>4.1109999999999998</v>
      </c>
      <c r="S31" s="20">
        <v>5</v>
      </c>
      <c r="T31" s="6">
        <f t="shared" ref="T31" si="93">(R31*0.25)+(S31*0.75)</f>
        <v>4.7777500000000002</v>
      </c>
      <c r="U31" s="22"/>
      <c r="V31" s="6">
        <f t="shared" ref="V31" si="94">H31</f>
        <v>5.45</v>
      </c>
      <c r="W31" s="6">
        <f t="shared" ref="W31" si="95">L31</f>
        <v>4.3</v>
      </c>
      <c r="X31" s="6">
        <f t="shared" ref="X31" si="96">P31</f>
        <v>5.55</v>
      </c>
      <c r="Y31" s="6">
        <f t="shared" ref="Y31" si="97">T31</f>
        <v>4.7777500000000002</v>
      </c>
      <c r="Z31" s="6">
        <f t="shared" ref="Z31" si="98">AVERAGE(V31:Y31)</f>
        <v>5.0194375000000004</v>
      </c>
    </row>
    <row r="33" spans="2:2">
      <c r="B33" s="15"/>
    </row>
    <row r="34" spans="2:2">
      <c r="B34" s="15"/>
    </row>
    <row r="35" spans="2:2">
      <c r="B35" s="15"/>
    </row>
  </sheetData>
  <mergeCells count="1">
    <mergeCell ref="V5:X5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14"/>
  <sheetViews>
    <sheetView topLeftCell="D1" workbookViewId="0">
      <selection activeCell="F19" sqref="F19"/>
    </sheetView>
  </sheetViews>
  <sheetFormatPr baseColWidth="10" defaultColWidth="8.83203125" defaultRowHeight="12"/>
  <cols>
    <col min="1" max="1" width="5.5" customWidth="1"/>
    <col min="2" max="2" width="23.6640625" customWidth="1"/>
    <col min="3" max="3" width="20.5" customWidth="1"/>
    <col min="4" max="4" width="14" customWidth="1"/>
    <col min="5" max="5" width="17" customWidth="1"/>
    <col min="6" max="7" width="5.6640625" customWidth="1"/>
    <col min="8" max="8" width="6.6640625" customWidth="1"/>
    <col min="9" max="9" width="3.1640625" customWidth="1"/>
    <col min="10" max="11" width="5.6640625" customWidth="1"/>
    <col min="12" max="12" width="6.6640625" customWidth="1"/>
    <col min="13" max="13" width="3.1640625" customWidth="1"/>
    <col min="14" max="15" width="5.6640625" customWidth="1"/>
    <col min="16" max="16" width="6.6640625" customWidth="1"/>
    <col min="17" max="17" width="3.1640625" customWidth="1"/>
    <col min="18" max="19" width="5.6640625" customWidth="1"/>
    <col min="20" max="20" width="6.6640625" customWidth="1"/>
    <col min="21" max="21" width="3.1640625" customWidth="1"/>
    <col min="22" max="26" width="8.6640625" customWidth="1"/>
    <col min="27" max="27" width="11.5" customWidth="1"/>
  </cols>
  <sheetData>
    <row r="1" spans="1:27">
      <c r="A1" t="s">
        <v>79</v>
      </c>
      <c r="D1" t="s">
        <v>180</v>
      </c>
      <c r="F1" t="s">
        <v>180</v>
      </c>
      <c r="H1" s="38">
        <f>E1</f>
        <v>0</v>
      </c>
      <c r="I1" s="22"/>
      <c r="J1" t="s">
        <v>181</v>
      </c>
      <c r="L1" s="38">
        <f>E2</f>
        <v>0</v>
      </c>
      <c r="M1" s="25"/>
      <c r="N1" t="s">
        <v>182</v>
      </c>
      <c r="P1" s="38">
        <f>E3</f>
        <v>0</v>
      </c>
      <c r="Q1" s="22"/>
      <c r="R1" s="21" t="s">
        <v>128</v>
      </c>
      <c r="T1" s="38">
        <f>E4</f>
        <v>0</v>
      </c>
      <c r="U1" s="22"/>
      <c r="AA1" s="7">
        <f ca="1">NOW()</f>
        <v>42285.510821759257</v>
      </c>
    </row>
    <row r="2" spans="1:27">
      <c r="A2" s="1" t="s">
        <v>81</v>
      </c>
      <c r="D2" t="s">
        <v>181</v>
      </c>
      <c r="I2" s="22"/>
      <c r="M2" s="25"/>
      <c r="Q2" s="22"/>
      <c r="U2" s="22"/>
      <c r="AA2" s="8">
        <f ca="1">NOW()</f>
        <v>42285.510821759257</v>
      </c>
    </row>
    <row r="3" spans="1:27">
      <c r="A3" s="1"/>
      <c r="D3" t="s">
        <v>182</v>
      </c>
      <c r="I3" s="22"/>
      <c r="M3" s="25"/>
      <c r="Q3" s="22"/>
      <c r="U3" s="22"/>
      <c r="AA3" s="8"/>
    </row>
    <row r="4" spans="1:27">
      <c r="A4" s="21" t="s">
        <v>153</v>
      </c>
      <c r="C4" s="21" t="s">
        <v>9</v>
      </c>
      <c r="D4" s="21" t="s">
        <v>128</v>
      </c>
      <c r="E4" s="21"/>
      <c r="I4" s="22"/>
      <c r="M4" s="25"/>
      <c r="Q4" s="22"/>
      <c r="U4" s="22"/>
    </row>
    <row r="5" spans="1:27">
      <c r="F5" s="39"/>
      <c r="G5" s="39"/>
      <c r="H5" s="39" t="s">
        <v>196</v>
      </c>
      <c r="I5" s="22"/>
      <c r="J5" s="39"/>
      <c r="K5" s="39"/>
      <c r="L5" s="39" t="s">
        <v>196</v>
      </c>
      <c r="M5" s="22"/>
      <c r="N5" s="39"/>
      <c r="O5" s="39"/>
      <c r="P5" s="39" t="s">
        <v>196</v>
      </c>
      <c r="Q5" s="22"/>
      <c r="R5" s="39"/>
      <c r="S5" s="39"/>
      <c r="T5" s="39" t="s">
        <v>196</v>
      </c>
      <c r="U5" s="22"/>
      <c r="V5" s="53" t="s">
        <v>183</v>
      </c>
      <c r="W5" s="53"/>
      <c r="X5" s="53"/>
      <c r="Y5" s="39"/>
      <c r="Z5" s="39" t="s">
        <v>187</v>
      </c>
    </row>
    <row r="6" spans="1:27" s="39" customFormat="1">
      <c r="A6" s="39" t="s">
        <v>165</v>
      </c>
      <c r="B6" s="39" t="s">
        <v>166</v>
      </c>
      <c r="C6" s="39" t="s">
        <v>167</v>
      </c>
      <c r="D6" s="39" t="s">
        <v>168</v>
      </c>
      <c r="E6" s="39" t="s">
        <v>169</v>
      </c>
      <c r="F6" s="36" t="s">
        <v>176</v>
      </c>
      <c r="G6" s="36" t="s">
        <v>217</v>
      </c>
      <c r="H6" s="39" t="s">
        <v>179</v>
      </c>
      <c r="I6" s="23"/>
      <c r="J6" s="36" t="s">
        <v>176</v>
      </c>
      <c r="K6" s="36" t="s">
        <v>217</v>
      </c>
      <c r="L6" s="39" t="s">
        <v>179</v>
      </c>
      <c r="M6" s="23"/>
      <c r="N6" s="36" t="s">
        <v>176</v>
      </c>
      <c r="O6" s="36" t="s">
        <v>217</v>
      </c>
      <c r="P6" s="39" t="s">
        <v>179</v>
      </c>
      <c r="Q6" s="23"/>
      <c r="R6" s="36" t="s">
        <v>176</v>
      </c>
      <c r="S6" s="36" t="s">
        <v>217</v>
      </c>
      <c r="T6" s="39" t="s">
        <v>179</v>
      </c>
      <c r="U6" s="23"/>
      <c r="V6" s="39" t="s">
        <v>184</v>
      </c>
      <c r="W6" s="39" t="s">
        <v>185</v>
      </c>
      <c r="X6" s="39" t="s">
        <v>186</v>
      </c>
      <c r="Y6" s="36" t="s">
        <v>129</v>
      </c>
      <c r="Z6" s="39" t="s">
        <v>174</v>
      </c>
      <c r="AA6" s="39" t="s">
        <v>188</v>
      </c>
    </row>
    <row r="7" spans="1:27">
      <c r="I7" s="22"/>
      <c r="M7" s="22"/>
      <c r="Q7" s="22"/>
      <c r="U7" s="22"/>
    </row>
    <row r="8" spans="1:27">
      <c r="A8">
        <v>64</v>
      </c>
      <c r="B8" s="21" t="s">
        <v>65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>
      <c r="A9">
        <v>65</v>
      </c>
      <c r="B9" s="21" t="s">
        <v>10</v>
      </c>
      <c r="C9" t="s">
        <v>144</v>
      </c>
      <c r="D9" s="21" t="s">
        <v>66</v>
      </c>
      <c r="E9" s="21" t="s">
        <v>100</v>
      </c>
      <c r="F9" s="20">
        <v>5.4</v>
      </c>
      <c r="G9" s="20">
        <v>4.9000000000000004</v>
      </c>
      <c r="H9" s="6">
        <f>(F9*0.75)+(G9*0.25)</f>
        <v>5.2750000000000004</v>
      </c>
      <c r="I9" s="22"/>
      <c r="J9" s="20">
        <v>6.4</v>
      </c>
      <c r="K9" s="20">
        <v>4.5</v>
      </c>
      <c r="L9" s="6">
        <f>(J9*0.25)+(K9*0.75)</f>
        <v>4.9749999999999996</v>
      </c>
      <c r="M9" s="22"/>
      <c r="N9" s="20">
        <v>6.5</v>
      </c>
      <c r="O9" s="20">
        <v>4.5999999999999996</v>
      </c>
      <c r="P9" s="6">
        <f>(N9*0.25)+(O9*0.75)</f>
        <v>5.0749999999999993</v>
      </c>
      <c r="Q9" s="22"/>
      <c r="R9" s="20">
        <v>5</v>
      </c>
      <c r="S9" s="20">
        <v>5</v>
      </c>
      <c r="T9" s="6">
        <f>(R9*0.25)+(S9*0.75)</f>
        <v>5</v>
      </c>
      <c r="U9" s="22"/>
      <c r="V9" s="6">
        <f>H9</f>
        <v>5.2750000000000004</v>
      </c>
      <c r="W9" s="6">
        <f>L9</f>
        <v>4.9749999999999996</v>
      </c>
      <c r="X9" s="6">
        <f>P9</f>
        <v>5.0749999999999993</v>
      </c>
      <c r="Y9" s="6">
        <f>T9</f>
        <v>5</v>
      </c>
      <c r="Z9" s="6">
        <f>AVERAGE(V9:Y9)</f>
        <v>5.0812499999999998</v>
      </c>
      <c r="AA9">
        <v>1</v>
      </c>
    </row>
    <row r="10" spans="1:27"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>
      <c r="B11" s="15"/>
    </row>
    <row r="12" spans="1:27">
      <c r="B12" s="15"/>
    </row>
    <row r="13" spans="1:27">
      <c r="B13" s="15"/>
    </row>
    <row r="14" spans="1:27">
      <c r="B14" s="15"/>
    </row>
  </sheetData>
  <mergeCells count="1">
    <mergeCell ref="V5:X5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0"/>
  <sheetViews>
    <sheetView topLeftCell="A7" workbookViewId="0">
      <selection activeCell="O20" sqref="O20"/>
    </sheetView>
  </sheetViews>
  <sheetFormatPr baseColWidth="10" defaultColWidth="8.83203125" defaultRowHeight="12"/>
  <cols>
    <col min="1" max="1" width="5.5" customWidth="1"/>
    <col min="2" max="2" width="24.1640625" customWidth="1"/>
    <col min="3" max="3" width="18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6.6640625" customWidth="1"/>
    <col min="14" max="14" width="10.6640625" customWidth="1"/>
    <col min="15" max="15" width="11.5" customWidth="1"/>
  </cols>
  <sheetData>
    <row r="1" spans="1:15">
      <c r="A1" t="s">
        <v>79</v>
      </c>
      <c r="D1" t="s">
        <v>180</v>
      </c>
      <c r="F1" s="3"/>
      <c r="G1" s="22"/>
      <c r="H1" t="s">
        <v>181</v>
      </c>
      <c r="J1" s="3"/>
      <c r="K1" s="25"/>
      <c r="O1" s="7">
        <f ca="1">NOW()</f>
        <v>42285.510821759257</v>
      </c>
    </row>
    <row r="2" spans="1:15">
      <c r="A2" s="1" t="s">
        <v>81</v>
      </c>
      <c r="G2" s="22"/>
      <c r="K2" s="25"/>
      <c r="O2" s="8">
        <f ca="1">NOW()</f>
        <v>42285.510821759257</v>
      </c>
    </row>
    <row r="3" spans="1:15">
      <c r="A3" s="21" t="s">
        <v>235</v>
      </c>
      <c r="C3" t="s">
        <v>88</v>
      </c>
      <c r="G3" s="22"/>
      <c r="K3" s="25"/>
    </row>
    <row r="4" spans="1:15">
      <c r="D4" s="2"/>
      <c r="E4" s="2"/>
      <c r="F4" s="2" t="s">
        <v>196</v>
      </c>
      <c r="G4" s="22"/>
      <c r="H4" s="37"/>
      <c r="I4" s="37"/>
      <c r="J4" s="37" t="s">
        <v>196</v>
      </c>
      <c r="K4" s="22"/>
      <c r="L4" s="53" t="s">
        <v>183</v>
      </c>
      <c r="M4" s="53"/>
      <c r="N4" s="2" t="s">
        <v>187</v>
      </c>
    </row>
    <row r="5" spans="1:15" s="2" customFormat="1">
      <c r="A5" s="2" t="s">
        <v>165</v>
      </c>
      <c r="B5" s="2" t="s">
        <v>166</v>
      </c>
      <c r="C5" s="2" t="s">
        <v>169</v>
      </c>
      <c r="D5" s="37" t="s">
        <v>257</v>
      </c>
      <c r="E5" s="37" t="s">
        <v>217</v>
      </c>
      <c r="F5" s="2" t="s">
        <v>179</v>
      </c>
      <c r="G5" s="23"/>
      <c r="H5" s="37" t="s">
        <v>257</v>
      </c>
      <c r="I5" s="37" t="s">
        <v>217</v>
      </c>
      <c r="J5" s="37" t="s">
        <v>179</v>
      </c>
      <c r="K5" s="23"/>
      <c r="L5" s="2" t="s">
        <v>184</v>
      </c>
      <c r="M5" s="2" t="s">
        <v>185</v>
      </c>
      <c r="N5" s="2" t="s">
        <v>174</v>
      </c>
      <c r="O5" s="2" t="s">
        <v>188</v>
      </c>
    </row>
    <row r="6" spans="1:15">
      <c r="G6" s="22"/>
      <c r="K6" s="22"/>
    </row>
    <row r="7" spans="1:15">
      <c r="A7">
        <v>52</v>
      </c>
      <c r="B7" t="s">
        <v>265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49</v>
      </c>
      <c r="B8" t="s">
        <v>267</v>
      </c>
      <c r="C8" t="s">
        <v>266</v>
      </c>
      <c r="D8" s="20">
        <v>8</v>
      </c>
      <c r="E8" s="20">
        <v>6</v>
      </c>
      <c r="F8" s="6">
        <f>(D8*0.75)+(E8*0.25)</f>
        <v>7.5</v>
      </c>
      <c r="G8" s="22"/>
      <c r="H8" s="20">
        <v>7.27</v>
      </c>
      <c r="I8" s="20">
        <v>5.8</v>
      </c>
      <c r="J8" s="6">
        <f>(H8*0.75)+(I8*0.25)</f>
        <v>6.9024999999999999</v>
      </c>
      <c r="K8" s="22"/>
      <c r="L8" s="6">
        <f>F8</f>
        <v>7.5</v>
      </c>
      <c r="M8" s="6">
        <f>J8</f>
        <v>6.9024999999999999</v>
      </c>
      <c r="N8" s="6">
        <f>AVERAGE(L8:M8)</f>
        <v>7.2012499999999999</v>
      </c>
    </row>
    <row r="9" spans="1:15">
      <c r="A9">
        <v>10</v>
      </c>
      <c r="B9" t="s">
        <v>91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32</v>
      </c>
      <c r="B10" t="s">
        <v>92</v>
      </c>
      <c r="C10" t="s">
        <v>93</v>
      </c>
      <c r="D10" s="20">
        <v>8.3000000000000007</v>
      </c>
      <c r="E10" s="20">
        <v>6.4</v>
      </c>
      <c r="F10" s="6">
        <f t="shared" ref="F10" si="0">(D10*0.75)+(E10*0.25)</f>
        <v>7.8250000000000011</v>
      </c>
      <c r="G10" s="22"/>
      <c r="H10" s="20">
        <v>7.2</v>
      </c>
      <c r="I10" s="20">
        <v>5.6</v>
      </c>
      <c r="J10" s="6">
        <f t="shared" ref="J10" si="1">(H10*0.75)+(I10*0.25)</f>
        <v>6.8000000000000007</v>
      </c>
      <c r="K10" s="22"/>
      <c r="L10" s="6">
        <f t="shared" ref="L10" si="2">F10</f>
        <v>7.8250000000000011</v>
      </c>
      <c r="M10" s="6">
        <f t="shared" ref="M10" si="3">J10</f>
        <v>6.8000000000000007</v>
      </c>
      <c r="N10" s="6">
        <f t="shared" ref="N10" si="4">AVERAGE(L10:M10)</f>
        <v>7.3125000000000009</v>
      </c>
    </row>
    <row r="11" spans="1:15">
      <c r="A11">
        <v>72</v>
      </c>
      <c r="B11" t="s">
        <v>261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>
      <c r="A12">
        <v>73</v>
      </c>
      <c r="B12" t="s">
        <v>264</v>
      </c>
      <c r="C12" t="s">
        <v>86</v>
      </c>
      <c r="D12" s="20">
        <v>9.5</v>
      </c>
      <c r="E12" s="20">
        <v>7</v>
      </c>
      <c r="F12" s="6">
        <f t="shared" ref="F12" si="5">(D12*0.75)+(E12*0.25)</f>
        <v>8.875</v>
      </c>
      <c r="G12" s="22"/>
      <c r="H12" s="20">
        <v>7.23</v>
      </c>
      <c r="I12" s="20">
        <v>7.7</v>
      </c>
      <c r="J12" s="6">
        <f t="shared" ref="J12" si="6">(H12*0.75)+(I12*0.25)</f>
        <v>7.3475000000000001</v>
      </c>
      <c r="K12" s="22"/>
      <c r="L12" s="6">
        <f t="shared" ref="L12" si="7">F12</f>
        <v>8.875</v>
      </c>
      <c r="M12" s="6">
        <f t="shared" ref="M12" si="8">J12</f>
        <v>7.3475000000000001</v>
      </c>
      <c r="N12" s="6">
        <f t="shared" ref="N12" si="9">AVERAGE(L12:M12)</f>
        <v>8.1112500000000001</v>
      </c>
    </row>
    <row r="13" spans="1:15">
      <c r="A13">
        <v>36</v>
      </c>
      <c r="B13" t="s">
        <v>272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>
      <c r="A14">
        <v>38</v>
      </c>
      <c r="B14" t="s">
        <v>274</v>
      </c>
      <c r="C14" t="s">
        <v>273</v>
      </c>
      <c r="D14" s="20">
        <v>8.4</v>
      </c>
      <c r="E14" s="20">
        <v>8.1999999999999993</v>
      </c>
      <c r="F14" s="6">
        <f t="shared" ref="F14" si="10">(D14*0.75)+(E14*0.25)</f>
        <v>8.3500000000000014</v>
      </c>
      <c r="G14" s="22"/>
      <c r="H14" s="20">
        <v>7.5</v>
      </c>
      <c r="I14" s="20">
        <v>7.3</v>
      </c>
      <c r="J14" s="6">
        <f t="shared" ref="J14" si="11">(H14*0.75)+(I14*0.25)</f>
        <v>7.45</v>
      </c>
      <c r="K14" s="22"/>
      <c r="L14" s="6">
        <f t="shared" ref="L14" si="12">F14</f>
        <v>8.3500000000000014</v>
      </c>
      <c r="M14" s="6">
        <f t="shared" ref="M14" si="13">J14</f>
        <v>7.45</v>
      </c>
      <c r="N14" s="6">
        <f t="shared" ref="N14" si="14">AVERAGE(L14:M14)</f>
        <v>7.9</v>
      </c>
    </row>
    <row r="15" spans="1:15">
      <c r="A15">
        <v>2</v>
      </c>
      <c r="B15" t="s">
        <v>94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>
      <c r="A16">
        <v>22</v>
      </c>
      <c r="B16" t="s">
        <v>95</v>
      </c>
      <c r="C16" t="s">
        <v>82</v>
      </c>
      <c r="D16" s="20">
        <v>7.6</v>
      </c>
      <c r="E16" s="20">
        <v>6.5</v>
      </c>
      <c r="F16" s="6">
        <f t="shared" ref="F16" si="15">(D16*0.75)+(E16*0.25)</f>
        <v>7.3249999999999993</v>
      </c>
      <c r="G16" s="22"/>
      <c r="H16" s="20">
        <v>5.36</v>
      </c>
      <c r="I16" s="20">
        <v>7.1</v>
      </c>
      <c r="J16" s="6">
        <f t="shared" ref="J16" si="16">(H16*0.75)+(I16*0.25)</f>
        <v>5.7949999999999999</v>
      </c>
      <c r="K16" s="22"/>
      <c r="L16" s="6">
        <f t="shared" ref="L16" si="17">F16</f>
        <v>7.3249999999999993</v>
      </c>
      <c r="M16" s="6">
        <f t="shared" ref="M16" si="18">J16</f>
        <v>5.7949999999999999</v>
      </c>
      <c r="N16" s="6">
        <f t="shared" ref="N16" si="19">AVERAGE(L16:M16)</f>
        <v>6.56</v>
      </c>
    </row>
    <row r="17" spans="1:15">
      <c r="A17">
        <v>59</v>
      </c>
      <c r="B17" t="s">
        <v>279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>
      <c r="A18">
        <v>62</v>
      </c>
      <c r="B18" t="s">
        <v>96</v>
      </c>
      <c r="C18" t="s">
        <v>89</v>
      </c>
      <c r="D18" s="20">
        <v>7.2</v>
      </c>
      <c r="E18" s="20">
        <v>6</v>
      </c>
      <c r="F18" s="6">
        <f t="shared" ref="F18" si="20">(D18*0.75)+(E18*0.25)</f>
        <v>6.9</v>
      </c>
      <c r="G18" s="22"/>
      <c r="H18" s="20">
        <v>7</v>
      </c>
      <c r="I18" s="20">
        <v>6.5</v>
      </c>
      <c r="J18" s="6">
        <f t="shared" ref="J18" si="21">(H18*0.75)+(I18*0.25)</f>
        <v>6.875</v>
      </c>
      <c r="K18" s="22"/>
      <c r="L18" s="6">
        <f t="shared" ref="L18" si="22">F18</f>
        <v>6.9</v>
      </c>
      <c r="M18" s="6">
        <f t="shared" ref="M18" si="23">J18</f>
        <v>6.875</v>
      </c>
      <c r="N18" s="6">
        <f t="shared" ref="N18" si="24">AVERAGE(L18:M18)</f>
        <v>6.8875000000000002</v>
      </c>
    </row>
    <row r="19" spans="1:15">
      <c r="A19">
        <v>35</v>
      </c>
      <c r="B19" t="s">
        <v>68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>
      <c r="A20">
        <v>34</v>
      </c>
      <c r="B20" t="s">
        <v>72</v>
      </c>
      <c r="C20" t="s">
        <v>69</v>
      </c>
      <c r="D20" s="20">
        <v>8.1</v>
      </c>
      <c r="E20" s="20">
        <v>6.5</v>
      </c>
      <c r="F20" s="6">
        <f t="shared" ref="F20" si="25">(D20*0.75)+(E20*0.25)</f>
        <v>7.6999999999999993</v>
      </c>
      <c r="G20" s="22"/>
      <c r="H20" s="20">
        <v>7.33</v>
      </c>
      <c r="I20" s="20">
        <v>7.5</v>
      </c>
      <c r="J20" s="6">
        <f t="shared" ref="J20" si="26">(H20*0.75)+(I20*0.25)</f>
        <v>7.3725000000000005</v>
      </c>
      <c r="K20" s="22"/>
      <c r="L20" s="6">
        <f t="shared" ref="L20" si="27">F20</f>
        <v>7.6999999999999993</v>
      </c>
      <c r="M20" s="6">
        <f t="shared" ref="M20" si="28">J20</f>
        <v>7.3725000000000005</v>
      </c>
      <c r="N20" s="6">
        <f t="shared" ref="N20" si="29">AVERAGE(L20:M20)</f>
        <v>7.5362499999999999</v>
      </c>
    </row>
    <row r="21" spans="1:15">
      <c r="A21">
        <v>79</v>
      </c>
      <c r="B21" t="s">
        <v>67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>
      <c r="A22">
        <v>74</v>
      </c>
      <c r="B22" t="s">
        <v>263</v>
      </c>
      <c r="C22" t="s">
        <v>90</v>
      </c>
      <c r="D22" s="20">
        <v>7.7</v>
      </c>
      <c r="E22" s="20">
        <v>5.5</v>
      </c>
      <c r="F22" s="6">
        <f t="shared" ref="F22" si="30">(D22*0.75)+(E22*0.25)</f>
        <v>7.15</v>
      </c>
      <c r="G22" s="22"/>
      <c r="H22" s="20">
        <v>6.66</v>
      </c>
      <c r="I22" s="20">
        <v>6.5</v>
      </c>
      <c r="J22" s="6">
        <f t="shared" ref="J22" si="31">(H22*0.75)+(I22*0.25)</f>
        <v>6.62</v>
      </c>
      <c r="K22" s="22"/>
      <c r="L22" s="6">
        <f t="shared" ref="L22" si="32">F22</f>
        <v>7.15</v>
      </c>
      <c r="M22" s="6">
        <f t="shared" ref="M22" si="33">J22</f>
        <v>6.62</v>
      </c>
      <c r="N22" s="6">
        <f t="shared" ref="N22" si="34">AVERAGE(L22:M22)</f>
        <v>6.8849999999999998</v>
      </c>
    </row>
    <row r="23" spans="1:15">
      <c r="A23">
        <v>70</v>
      </c>
      <c r="B23" t="s">
        <v>97</v>
      </c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4" spans="1:15">
      <c r="A24">
        <v>75</v>
      </c>
      <c r="B24" t="s">
        <v>98</v>
      </c>
      <c r="C24" t="s">
        <v>86</v>
      </c>
      <c r="D24" s="20">
        <v>7.6</v>
      </c>
      <c r="E24" s="20">
        <v>5.5</v>
      </c>
      <c r="F24" s="6">
        <f t="shared" ref="F24" si="35">(D24*0.75)+(E24*0.25)</f>
        <v>7.0749999999999993</v>
      </c>
      <c r="G24" s="22"/>
      <c r="H24" s="20">
        <v>6.45</v>
      </c>
      <c r="I24" s="20">
        <v>6.1</v>
      </c>
      <c r="J24" s="6">
        <f t="shared" ref="J24" si="36">(H24*0.75)+(I24*0.25)</f>
        <v>6.3625000000000007</v>
      </c>
      <c r="K24" s="22"/>
      <c r="L24" s="6">
        <f t="shared" ref="L24" si="37">F24</f>
        <v>7.0749999999999993</v>
      </c>
      <c r="M24" s="6">
        <f t="shared" ref="M24" si="38">J24</f>
        <v>6.3625000000000007</v>
      </c>
      <c r="N24" s="6">
        <f t="shared" ref="N24" si="39">AVERAGE(L24:M24)</f>
        <v>6.71875</v>
      </c>
    </row>
    <row r="25" spans="1:15">
      <c r="A25">
        <v>33</v>
      </c>
      <c r="B25" t="s">
        <v>71</v>
      </c>
      <c r="C25" s="9"/>
      <c r="D25" s="9"/>
      <c r="E25" s="10"/>
      <c r="F25" s="11"/>
      <c r="G25" s="22"/>
      <c r="H25" s="9"/>
      <c r="I25" s="10"/>
      <c r="J25" s="11"/>
      <c r="K25" s="22"/>
      <c r="L25" s="11"/>
      <c r="M25" s="11"/>
      <c r="N25" s="11"/>
      <c r="O25" s="9"/>
    </row>
    <row r="26" spans="1:15">
      <c r="A26">
        <v>31</v>
      </c>
      <c r="B26" t="s">
        <v>74</v>
      </c>
      <c r="C26" t="s">
        <v>69</v>
      </c>
      <c r="D26" s="20">
        <v>7.7</v>
      </c>
      <c r="E26" s="20">
        <v>6.5</v>
      </c>
      <c r="F26" s="6">
        <f t="shared" ref="F26" si="40">(D26*0.75)+(E26*0.25)</f>
        <v>7.4</v>
      </c>
      <c r="G26" s="22"/>
      <c r="H26" s="20">
        <v>7.05</v>
      </c>
      <c r="I26" s="20">
        <v>7.1</v>
      </c>
      <c r="J26" s="6">
        <f t="shared" ref="J26" si="41">(H26*0.75)+(I26*0.25)</f>
        <v>7.0625</v>
      </c>
      <c r="K26" s="22"/>
      <c r="L26" s="6">
        <f t="shared" ref="L26" si="42">F26</f>
        <v>7.4</v>
      </c>
      <c r="M26" s="6">
        <f t="shared" ref="M26" si="43">J26</f>
        <v>7.0625</v>
      </c>
      <c r="N26" s="6">
        <f t="shared" ref="N26" si="44">AVERAGE(L26:M26)</f>
        <v>7.2312500000000002</v>
      </c>
    </row>
    <row r="27" spans="1:15">
      <c r="A27">
        <v>8</v>
      </c>
      <c r="B27" t="s">
        <v>76</v>
      </c>
      <c r="C27" s="9"/>
      <c r="D27" s="9"/>
      <c r="E27" s="10"/>
      <c r="F27" s="11"/>
      <c r="G27" s="22"/>
      <c r="H27" s="9"/>
      <c r="I27" s="10"/>
      <c r="J27" s="11"/>
      <c r="K27" s="22"/>
      <c r="L27" s="11"/>
      <c r="M27" s="11"/>
      <c r="N27" s="11"/>
      <c r="O27" s="9"/>
    </row>
    <row r="28" spans="1:15">
      <c r="A28">
        <v>71</v>
      </c>
      <c r="B28" t="s">
        <v>262</v>
      </c>
      <c r="C28" t="s">
        <v>86</v>
      </c>
      <c r="D28" s="20">
        <v>7.6</v>
      </c>
      <c r="E28" s="20">
        <v>6</v>
      </c>
      <c r="F28" s="6">
        <f t="shared" ref="F28" si="45">(D28*0.75)+(E28*0.25)</f>
        <v>7.1999999999999993</v>
      </c>
      <c r="G28" s="22"/>
      <c r="H28" s="20">
        <v>6.4</v>
      </c>
      <c r="I28" s="20">
        <v>6.1</v>
      </c>
      <c r="J28" s="6">
        <f t="shared" ref="J28" si="46">(H28*0.75)+(I28*0.25)</f>
        <v>6.3250000000000011</v>
      </c>
      <c r="K28" s="22"/>
      <c r="L28" s="6">
        <f t="shared" ref="L28" si="47">F28</f>
        <v>7.1999999999999993</v>
      </c>
      <c r="M28" s="6">
        <f t="shared" ref="M28" si="48">J28</f>
        <v>6.3250000000000011</v>
      </c>
      <c r="N28" s="6">
        <f t="shared" ref="N28" si="49">AVERAGE(L28:M28)</f>
        <v>6.7625000000000002</v>
      </c>
    </row>
    <row r="29" spans="1:15">
      <c r="A29">
        <v>39</v>
      </c>
      <c r="B29" t="s">
        <v>275</v>
      </c>
      <c r="C29" s="9"/>
      <c r="D29" s="9"/>
      <c r="E29" s="10"/>
      <c r="F29" s="11"/>
      <c r="G29" s="22"/>
      <c r="H29" s="9"/>
      <c r="I29" s="10"/>
      <c r="J29" s="11"/>
      <c r="K29" s="22"/>
      <c r="L29" s="11"/>
      <c r="M29" s="11"/>
      <c r="N29" s="11"/>
      <c r="O29" s="9"/>
    </row>
    <row r="30" spans="1:15">
      <c r="A30">
        <v>37</v>
      </c>
      <c r="B30" t="s">
        <v>276</v>
      </c>
      <c r="C30" t="s">
        <v>273</v>
      </c>
      <c r="D30" s="20">
        <v>8.5</v>
      </c>
      <c r="E30" s="20">
        <v>8.1</v>
      </c>
      <c r="F30" s="6">
        <f t="shared" ref="F30" si="50">(D30*0.75)+(E30*0.25)</f>
        <v>8.4</v>
      </c>
      <c r="G30" s="22"/>
      <c r="H30" s="20">
        <v>7.68</v>
      </c>
      <c r="I30" s="20">
        <v>6.8</v>
      </c>
      <c r="J30" s="6">
        <f t="shared" ref="J30" si="51">(H30*0.75)+(I30*0.25)</f>
        <v>7.46</v>
      </c>
      <c r="K30" s="22"/>
      <c r="L30" s="6">
        <f t="shared" ref="L30" si="52">F30</f>
        <v>8.4</v>
      </c>
      <c r="M30" s="6">
        <f t="shared" ref="M30" si="53">J30</f>
        <v>7.46</v>
      </c>
      <c r="N30" s="6">
        <f t="shared" ref="N30" si="54">AVERAGE(L30:M30)</f>
        <v>7.93</v>
      </c>
    </row>
    <row r="31" spans="1:15">
      <c r="C31" s="9"/>
      <c r="D31" s="9"/>
      <c r="E31" s="10"/>
      <c r="F31" s="11"/>
      <c r="G31" s="22"/>
      <c r="H31" s="9"/>
      <c r="I31" s="10"/>
      <c r="J31" s="11"/>
      <c r="K31" s="22"/>
      <c r="L31" s="11"/>
      <c r="M31" s="11"/>
      <c r="N31" s="11"/>
      <c r="O31" s="9"/>
    </row>
    <row r="32" spans="1:15">
      <c r="D32" s="20">
        <v>0</v>
      </c>
      <c r="E32" s="20">
        <v>0</v>
      </c>
      <c r="F32" s="6">
        <f t="shared" ref="F32" si="55">(D32*0.75)+(E32*0.25)</f>
        <v>0</v>
      </c>
      <c r="G32" s="22"/>
      <c r="H32" s="20"/>
      <c r="I32" s="20"/>
      <c r="J32" s="6">
        <f t="shared" ref="J32" si="56">(H32*0.75)+(I32*0.25)</f>
        <v>0</v>
      </c>
      <c r="K32" s="22"/>
      <c r="L32" s="6">
        <f t="shared" ref="L32" si="57">F32</f>
        <v>0</v>
      </c>
      <c r="M32" s="6">
        <f t="shared" ref="M32" si="58">J32</f>
        <v>0</v>
      </c>
      <c r="N32" s="6">
        <f t="shared" ref="N32" si="59">AVERAGE(L32:M32)</f>
        <v>0</v>
      </c>
    </row>
    <row r="33" spans="2:15">
      <c r="C33" s="9"/>
      <c r="D33" s="9"/>
      <c r="E33" s="10"/>
      <c r="F33" s="11"/>
      <c r="G33" s="22"/>
      <c r="H33" s="9"/>
      <c r="I33" s="10"/>
      <c r="J33" s="11"/>
      <c r="K33" s="22"/>
      <c r="L33" s="11"/>
      <c r="M33" s="11"/>
      <c r="N33" s="11"/>
      <c r="O33" s="9"/>
    </row>
    <row r="34" spans="2:15">
      <c r="D34" s="20">
        <v>0</v>
      </c>
      <c r="E34" s="20">
        <v>0</v>
      </c>
      <c r="F34" s="6">
        <f t="shared" ref="F34" si="60">(D34*0.75)+(E34*0.25)</f>
        <v>0</v>
      </c>
      <c r="G34" s="22"/>
      <c r="H34" s="20"/>
      <c r="I34" s="20"/>
      <c r="J34" s="6">
        <f t="shared" ref="J34" si="61">(H34*0.75)+(I34*0.25)</f>
        <v>0</v>
      </c>
      <c r="K34" s="22"/>
      <c r="L34" s="6">
        <f t="shared" ref="L34" si="62">F34</f>
        <v>0</v>
      </c>
      <c r="M34" s="6">
        <f t="shared" ref="M34" si="63">J34</f>
        <v>0</v>
      </c>
      <c r="N34" s="6">
        <f t="shared" ref="N34" si="64">AVERAGE(L34:M34)</f>
        <v>0</v>
      </c>
    </row>
    <row r="36" spans="2:15">
      <c r="B36" s="15"/>
    </row>
    <row r="37" spans="2:15">
      <c r="B37" s="15"/>
    </row>
    <row r="38" spans="2:15">
      <c r="B38" s="15"/>
    </row>
    <row r="39" spans="2:15">
      <c r="B39" s="15"/>
    </row>
    <row r="40" spans="2:15">
      <c r="B40" s="15"/>
    </row>
  </sheetData>
  <mergeCells count="1">
    <mergeCell ref="L4:M4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7"/>
  <sheetViews>
    <sheetView workbookViewId="0">
      <selection activeCell="B35" sqref="B35:G35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8.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6.6640625" customWidth="1"/>
    <col min="14" max="14" width="10.6640625" customWidth="1"/>
    <col min="15" max="15" width="11.5" customWidth="1"/>
  </cols>
  <sheetData>
    <row r="1" spans="1:15">
      <c r="A1" t="s">
        <v>79</v>
      </c>
      <c r="D1" t="s">
        <v>180</v>
      </c>
      <c r="F1" s="38"/>
      <c r="G1" s="22"/>
      <c r="H1" t="s">
        <v>181</v>
      </c>
      <c r="J1" s="38"/>
      <c r="K1" s="25"/>
      <c r="O1" s="7">
        <f ca="1">NOW()</f>
        <v>42285.510821759257</v>
      </c>
    </row>
    <row r="2" spans="1:15">
      <c r="A2" s="1" t="s">
        <v>81</v>
      </c>
      <c r="G2" s="22"/>
      <c r="K2" s="25"/>
      <c r="O2" s="8">
        <f ca="1">NOW()</f>
        <v>42285.510821759257</v>
      </c>
    </row>
    <row r="3" spans="1:15">
      <c r="A3" s="21" t="s">
        <v>235</v>
      </c>
      <c r="C3" t="s">
        <v>99</v>
      </c>
      <c r="G3" s="22"/>
      <c r="K3" s="25"/>
    </row>
    <row r="4" spans="1:15">
      <c r="D4" s="39"/>
      <c r="E4" s="39"/>
      <c r="F4" s="39" t="s">
        <v>196</v>
      </c>
      <c r="G4" s="22"/>
      <c r="H4" s="39"/>
      <c r="I4" s="39"/>
      <c r="J4" s="39" t="s">
        <v>196</v>
      </c>
      <c r="K4" s="22"/>
      <c r="L4" s="53" t="s">
        <v>183</v>
      </c>
      <c r="M4" s="53"/>
      <c r="N4" s="39" t="s">
        <v>187</v>
      </c>
    </row>
    <row r="5" spans="1:15" s="39" customFormat="1">
      <c r="A5" s="39" t="s">
        <v>165</v>
      </c>
      <c r="B5" s="39" t="s">
        <v>166</v>
      </c>
      <c r="C5" s="39" t="s">
        <v>169</v>
      </c>
      <c r="D5" s="39" t="s">
        <v>257</v>
      </c>
      <c r="E5" s="39" t="s">
        <v>217</v>
      </c>
      <c r="F5" s="39" t="s">
        <v>179</v>
      </c>
      <c r="G5" s="23"/>
      <c r="H5" s="39" t="s">
        <v>257</v>
      </c>
      <c r="I5" s="39" t="s">
        <v>217</v>
      </c>
      <c r="J5" s="39" t="s">
        <v>179</v>
      </c>
      <c r="K5" s="23"/>
      <c r="L5" s="39" t="s">
        <v>184</v>
      </c>
      <c r="M5" s="39" t="s">
        <v>185</v>
      </c>
      <c r="N5" s="39" t="s">
        <v>174</v>
      </c>
      <c r="O5" s="39" t="s">
        <v>188</v>
      </c>
    </row>
    <row r="6" spans="1:15">
      <c r="G6" s="22"/>
      <c r="K6" s="22"/>
    </row>
    <row r="7" spans="1:15">
      <c r="A7">
        <v>48</v>
      </c>
      <c r="B7" t="s">
        <v>268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47</v>
      </c>
      <c r="B8" t="s">
        <v>269</v>
      </c>
      <c r="C8" t="s">
        <v>266</v>
      </c>
      <c r="D8" s="20">
        <v>0</v>
      </c>
      <c r="E8" s="20">
        <v>0</v>
      </c>
      <c r="F8" s="6">
        <f>(D8*0.75)+(E8*0.25)</f>
        <v>0</v>
      </c>
      <c r="G8" s="22"/>
      <c r="H8" s="20"/>
      <c r="I8" s="20"/>
      <c r="J8" s="6">
        <f>(H8*0.75)+(I8*0.25)</f>
        <v>0</v>
      </c>
      <c r="K8" s="22"/>
      <c r="L8" s="6">
        <f>F8</f>
        <v>0</v>
      </c>
      <c r="M8" s="6">
        <f>J8</f>
        <v>0</v>
      </c>
      <c r="N8" s="6">
        <f>AVERAGE(L8:M8)</f>
        <v>0</v>
      </c>
    </row>
    <row r="9" spans="1:15">
      <c r="A9">
        <v>39</v>
      </c>
      <c r="B9" t="s">
        <v>275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37</v>
      </c>
      <c r="B10" t="s">
        <v>276</v>
      </c>
      <c r="C10" t="s">
        <v>273</v>
      </c>
      <c r="D10" s="20">
        <v>0</v>
      </c>
      <c r="E10" s="20">
        <v>0</v>
      </c>
      <c r="F10" s="6">
        <f t="shared" ref="F10" si="0">(D10*0.75)+(E10*0.25)</f>
        <v>0</v>
      </c>
      <c r="G10" s="22"/>
      <c r="H10" s="20"/>
      <c r="I10" s="20"/>
      <c r="J10" s="6">
        <f t="shared" ref="J10" si="1">(H10*0.75)+(I10*0.25)</f>
        <v>0</v>
      </c>
      <c r="K10" s="22"/>
      <c r="L10" s="6">
        <f t="shared" ref="L10" si="2">F10</f>
        <v>0</v>
      </c>
      <c r="M10" s="6">
        <f t="shared" ref="M10" si="3">J10</f>
        <v>0</v>
      </c>
      <c r="N10" s="6">
        <f t="shared" ref="N10" si="4">AVERAGE(L10:M10)</f>
        <v>0</v>
      </c>
    </row>
    <row r="11" spans="1:15">
      <c r="A11">
        <v>60</v>
      </c>
      <c r="B11" t="s">
        <v>281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>
      <c r="A12">
        <v>61</v>
      </c>
      <c r="B12" t="s">
        <v>102</v>
      </c>
      <c r="C12" t="s">
        <v>89</v>
      </c>
      <c r="D12" s="20">
        <v>0</v>
      </c>
      <c r="E12" s="20">
        <v>0</v>
      </c>
      <c r="F12" s="6">
        <f t="shared" ref="F12" si="5">(D12*0.75)+(E12*0.25)</f>
        <v>0</v>
      </c>
      <c r="G12" s="22"/>
      <c r="H12" s="20"/>
      <c r="I12" s="20"/>
      <c r="J12" s="6">
        <f t="shared" ref="J12" si="6">(H12*0.75)+(I12*0.25)</f>
        <v>0</v>
      </c>
      <c r="K12" s="22"/>
      <c r="L12" s="6">
        <f t="shared" ref="L12" si="7">F12</f>
        <v>0</v>
      </c>
      <c r="M12" s="6">
        <f t="shared" ref="M12" si="8">J12</f>
        <v>0</v>
      </c>
      <c r="N12" s="6">
        <f t="shared" ref="N12" si="9">AVERAGE(L12:M12)</f>
        <v>0</v>
      </c>
    </row>
    <row r="13" spans="1:15">
      <c r="A13">
        <v>68</v>
      </c>
      <c r="B13" s="21" t="s">
        <v>105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>
      <c r="A14">
        <v>69</v>
      </c>
      <c r="B14" s="21" t="s">
        <v>106</v>
      </c>
      <c r="C14" s="21" t="s">
        <v>100</v>
      </c>
      <c r="D14" s="20">
        <v>0</v>
      </c>
      <c r="E14" s="20">
        <v>0</v>
      </c>
      <c r="F14" s="6">
        <f t="shared" ref="F14" si="10">(D14*0.75)+(E14*0.25)</f>
        <v>0</v>
      </c>
      <c r="G14" s="22"/>
      <c r="H14" s="20"/>
      <c r="I14" s="20"/>
      <c r="J14" s="6">
        <f t="shared" ref="J14" si="11">(H14*0.75)+(I14*0.25)</f>
        <v>0</v>
      </c>
      <c r="K14" s="22"/>
      <c r="L14" s="6">
        <f t="shared" ref="L14" si="12">F14</f>
        <v>0</v>
      </c>
      <c r="M14" s="6">
        <f t="shared" ref="M14" si="13">J14</f>
        <v>0</v>
      </c>
      <c r="N14" s="6">
        <f t="shared" ref="N14" si="14">AVERAGE(L14:M14)</f>
        <v>0</v>
      </c>
    </row>
    <row r="15" spans="1:15" ht="14">
      <c r="A15">
        <v>19</v>
      </c>
      <c r="B15" s="44" t="s">
        <v>103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>
      <c r="A16">
        <v>14</v>
      </c>
      <c r="B16" s="21" t="s">
        <v>104</v>
      </c>
      <c r="C16" t="s">
        <v>101</v>
      </c>
      <c r="D16" s="20">
        <v>0</v>
      </c>
      <c r="E16" s="20">
        <v>0</v>
      </c>
      <c r="F16" s="6">
        <f t="shared" ref="F16" si="15">(D16*0.75)+(E16*0.25)</f>
        <v>0</v>
      </c>
      <c r="G16" s="22"/>
      <c r="H16" s="20"/>
      <c r="I16" s="20"/>
      <c r="J16" s="6">
        <f t="shared" ref="J16" si="16">(H16*0.75)+(I16*0.25)</f>
        <v>0</v>
      </c>
      <c r="K16" s="22"/>
      <c r="L16" s="6">
        <f t="shared" ref="L16" si="17">F16</f>
        <v>0</v>
      </c>
      <c r="M16" s="6">
        <f t="shared" ref="M16" si="18">J16</f>
        <v>0</v>
      </c>
      <c r="N16" s="6">
        <f t="shared" ref="N16" si="19">AVERAGE(L16:M16)</f>
        <v>0</v>
      </c>
    </row>
    <row r="17" spans="1:15">
      <c r="A17">
        <v>40</v>
      </c>
      <c r="B17" s="21" t="s">
        <v>277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>
      <c r="A18">
        <v>41</v>
      </c>
      <c r="B18" s="21" t="s">
        <v>278</v>
      </c>
      <c r="C18" s="21" t="s">
        <v>273</v>
      </c>
      <c r="D18" s="20">
        <v>0</v>
      </c>
      <c r="E18" s="20">
        <v>0</v>
      </c>
      <c r="F18" s="6">
        <f t="shared" ref="F18" si="20">(D18*0.75)+(E18*0.25)</f>
        <v>0</v>
      </c>
      <c r="G18" s="22"/>
      <c r="H18" s="20"/>
      <c r="I18" s="20"/>
      <c r="J18" s="6">
        <f t="shared" ref="J18" si="21">(H18*0.75)+(I18*0.25)</f>
        <v>0</v>
      </c>
      <c r="K18" s="22"/>
      <c r="L18" s="6">
        <f t="shared" ref="L18" si="22">F18</f>
        <v>0</v>
      </c>
      <c r="M18" s="6">
        <f t="shared" ref="M18" si="23">J18</f>
        <v>0</v>
      </c>
      <c r="N18" s="6">
        <f t="shared" ref="N18" si="24">AVERAGE(L18:M18)</f>
        <v>0</v>
      </c>
    </row>
    <row r="19" spans="1:15">
      <c r="A19">
        <v>50</v>
      </c>
      <c r="B19" s="21" t="s">
        <v>271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>
      <c r="A20">
        <v>51</v>
      </c>
      <c r="B20" s="21" t="s">
        <v>270</v>
      </c>
      <c r="C20" s="21" t="s">
        <v>266</v>
      </c>
      <c r="D20" s="20">
        <v>0</v>
      </c>
      <c r="E20" s="20">
        <v>0</v>
      </c>
      <c r="F20" s="6">
        <f t="shared" ref="F20" si="25">(D20*0.75)+(E20*0.25)</f>
        <v>0</v>
      </c>
      <c r="G20" s="22"/>
      <c r="H20" s="20"/>
      <c r="I20" s="20"/>
      <c r="J20" s="6">
        <f t="shared" ref="J20" si="26">(H20*0.75)+(I20*0.25)</f>
        <v>0</v>
      </c>
      <c r="K20" s="22"/>
      <c r="L20" s="6">
        <f t="shared" ref="L20" si="27">F20</f>
        <v>0</v>
      </c>
      <c r="M20" s="6">
        <f t="shared" ref="M20" si="28">J20</f>
        <v>0</v>
      </c>
      <c r="N20" s="6">
        <f t="shared" ref="N20" si="29">AVERAGE(L20:M20)</f>
        <v>0</v>
      </c>
    </row>
    <row r="21" spans="1:15">
      <c r="A21">
        <v>13</v>
      </c>
      <c r="B21" s="21" t="s">
        <v>107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>
      <c r="A22">
        <v>15</v>
      </c>
      <c r="B22" s="21" t="s">
        <v>108</v>
      </c>
      <c r="C22" t="s">
        <v>85</v>
      </c>
      <c r="D22" s="20">
        <v>0</v>
      </c>
      <c r="E22" s="20">
        <v>0</v>
      </c>
      <c r="F22" s="6">
        <f t="shared" ref="F22" si="30">(D22*0.75)+(E22*0.25)</f>
        <v>0</v>
      </c>
      <c r="G22" s="22"/>
      <c r="H22" s="20"/>
      <c r="I22" s="20"/>
      <c r="J22" s="6">
        <f t="shared" ref="J22" si="31">(H22*0.75)+(I22*0.25)</f>
        <v>0</v>
      </c>
      <c r="K22" s="22"/>
      <c r="L22" s="6">
        <f t="shared" ref="L22" si="32">F22</f>
        <v>0</v>
      </c>
      <c r="M22" s="6">
        <f t="shared" ref="M22" si="33">J22</f>
        <v>0</v>
      </c>
      <c r="N22" s="6">
        <f t="shared" ref="N22" si="34">AVERAGE(L22:M22)</f>
        <v>0</v>
      </c>
    </row>
    <row r="23" spans="1:15"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4" spans="1:15">
      <c r="D24" s="20">
        <v>0</v>
      </c>
      <c r="E24" s="20">
        <v>0</v>
      </c>
      <c r="F24" s="6">
        <f t="shared" ref="F24" si="35">(D24*0.75)+(E24*0.25)</f>
        <v>0</v>
      </c>
      <c r="G24" s="22"/>
      <c r="H24" s="20"/>
      <c r="I24" s="20"/>
      <c r="J24" s="6">
        <f t="shared" ref="J24" si="36">(H24*0.75)+(I24*0.25)</f>
        <v>0</v>
      </c>
      <c r="K24" s="22"/>
      <c r="L24" s="6">
        <f t="shared" ref="L24" si="37">F24</f>
        <v>0</v>
      </c>
      <c r="M24" s="6">
        <f t="shared" ref="M24" si="38">J24</f>
        <v>0</v>
      </c>
      <c r="N24" s="6">
        <f t="shared" ref="N24" si="39">AVERAGE(L24:M24)</f>
        <v>0</v>
      </c>
    </row>
    <row r="25" spans="1:15">
      <c r="C25" s="9"/>
      <c r="D25" s="9"/>
      <c r="E25" s="10"/>
      <c r="F25" s="11"/>
      <c r="G25" s="22"/>
      <c r="H25" s="9"/>
      <c r="I25" s="10"/>
      <c r="J25" s="11"/>
      <c r="K25" s="22"/>
      <c r="L25" s="11"/>
      <c r="M25" s="11"/>
      <c r="N25" s="11"/>
      <c r="O25" s="9"/>
    </row>
    <row r="26" spans="1:15">
      <c r="D26" s="20">
        <v>0</v>
      </c>
      <c r="E26" s="20">
        <v>0</v>
      </c>
      <c r="F26" s="6">
        <f t="shared" ref="F26" si="40">(D26*0.75)+(E26*0.25)</f>
        <v>0</v>
      </c>
      <c r="G26" s="22"/>
      <c r="H26" s="20"/>
      <c r="I26" s="20"/>
      <c r="J26" s="6">
        <f t="shared" ref="J26" si="41">(H26*0.75)+(I26*0.25)</f>
        <v>0</v>
      </c>
      <c r="K26" s="22"/>
      <c r="L26" s="6">
        <f t="shared" ref="L26" si="42">F26</f>
        <v>0</v>
      </c>
      <c r="M26" s="6">
        <f t="shared" ref="M26" si="43">J26</f>
        <v>0</v>
      </c>
      <c r="N26" s="6">
        <f t="shared" ref="N26" si="44">AVERAGE(L26:M26)</f>
        <v>0</v>
      </c>
    </row>
    <row r="27" spans="1:15">
      <c r="C27" s="9"/>
      <c r="D27" s="9"/>
      <c r="E27" s="10"/>
      <c r="F27" s="11"/>
      <c r="G27" s="22"/>
      <c r="H27" s="9"/>
      <c r="I27" s="10"/>
      <c r="J27" s="11"/>
      <c r="K27" s="22"/>
      <c r="L27" s="11"/>
      <c r="M27" s="11"/>
      <c r="N27" s="11"/>
      <c r="O27" s="9"/>
    </row>
    <row r="28" spans="1:15">
      <c r="D28" s="20">
        <v>0</v>
      </c>
      <c r="E28" s="20">
        <v>0</v>
      </c>
      <c r="F28" s="6">
        <f t="shared" ref="F28" si="45">(D28*0.75)+(E28*0.25)</f>
        <v>0</v>
      </c>
      <c r="G28" s="22"/>
      <c r="H28" s="20"/>
      <c r="I28" s="20"/>
      <c r="J28" s="6">
        <f t="shared" ref="J28" si="46">(H28*0.75)+(I28*0.25)</f>
        <v>0</v>
      </c>
      <c r="K28" s="22"/>
      <c r="L28" s="6">
        <f t="shared" ref="L28" si="47">F28</f>
        <v>0</v>
      </c>
      <c r="M28" s="6">
        <f t="shared" ref="M28" si="48">J28</f>
        <v>0</v>
      </c>
      <c r="N28" s="6">
        <f t="shared" ref="N28" si="49">AVERAGE(L28:M28)</f>
        <v>0</v>
      </c>
    </row>
    <row r="29" spans="1:15">
      <c r="C29" s="9"/>
      <c r="D29" s="9"/>
      <c r="E29" s="10"/>
      <c r="F29" s="11"/>
      <c r="G29" s="22"/>
      <c r="H29" s="9"/>
      <c r="I29" s="10"/>
      <c r="J29" s="11"/>
      <c r="K29" s="22"/>
      <c r="L29" s="11"/>
      <c r="M29" s="11"/>
      <c r="N29" s="11"/>
      <c r="O29" s="9"/>
    </row>
    <row r="30" spans="1:15">
      <c r="D30" s="20">
        <v>0</v>
      </c>
      <c r="E30" s="20">
        <v>0</v>
      </c>
      <c r="F30" s="6">
        <f t="shared" ref="F30" si="50">(D30*0.75)+(E30*0.25)</f>
        <v>0</v>
      </c>
      <c r="G30" s="22"/>
      <c r="H30" s="20"/>
      <c r="I30" s="20"/>
      <c r="J30" s="6">
        <f t="shared" ref="J30" si="51">(H30*0.75)+(I30*0.25)</f>
        <v>0</v>
      </c>
      <c r="K30" s="22"/>
      <c r="L30" s="6">
        <f t="shared" ref="L30" si="52">F30</f>
        <v>0</v>
      </c>
      <c r="M30" s="6">
        <f t="shared" ref="M30" si="53">J30</f>
        <v>0</v>
      </c>
      <c r="N30" s="6">
        <f t="shared" ref="N30" si="54">AVERAGE(L30:M30)</f>
        <v>0</v>
      </c>
    </row>
    <row r="32" spans="1:15">
      <c r="B32" s="15"/>
    </row>
    <row r="33" spans="2:2">
      <c r="B33" s="15"/>
    </row>
    <row r="34" spans="2:2">
      <c r="B34" s="15"/>
    </row>
    <row r="35" spans="2:2">
      <c r="B35" s="15"/>
    </row>
    <row r="36" spans="2:2">
      <c r="B36" s="15"/>
    </row>
    <row r="37" spans="2:2">
      <c r="B37" s="15"/>
    </row>
  </sheetData>
  <mergeCells count="1">
    <mergeCell ref="L4:M4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26"/>
  <sheetViews>
    <sheetView workbookViewId="0">
      <selection activeCell="N32" sqref="N32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6.6640625" customWidth="1"/>
    <col min="14" max="14" width="10.6640625" customWidth="1"/>
    <col min="15" max="15" width="11.5" customWidth="1"/>
  </cols>
  <sheetData>
    <row r="1" spans="1:15">
      <c r="A1" t="s">
        <v>79</v>
      </c>
      <c r="D1" t="s">
        <v>180</v>
      </c>
      <c r="F1" s="38"/>
      <c r="G1" s="22"/>
      <c r="H1" t="s">
        <v>181</v>
      </c>
      <c r="J1" s="38"/>
      <c r="K1" s="25"/>
      <c r="O1" s="7">
        <f ca="1">NOW()</f>
        <v>42285.510821759257</v>
      </c>
    </row>
    <row r="2" spans="1:15">
      <c r="A2" s="1" t="s">
        <v>81</v>
      </c>
      <c r="G2" s="22"/>
      <c r="K2" s="25"/>
      <c r="O2" s="8">
        <f ca="1">NOW()</f>
        <v>42285.510821759257</v>
      </c>
    </row>
    <row r="3" spans="1:15">
      <c r="A3" s="21" t="s">
        <v>235</v>
      </c>
      <c r="C3" t="s">
        <v>87</v>
      </c>
      <c r="G3" s="22"/>
      <c r="K3" s="25"/>
    </row>
    <row r="4" spans="1:15">
      <c r="D4" s="39"/>
      <c r="E4" s="39"/>
      <c r="F4" s="39" t="s">
        <v>196</v>
      </c>
      <c r="G4" s="22"/>
      <c r="H4" s="39"/>
      <c r="I4" s="39"/>
      <c r="J4" s="39" t="s">
        <v>196</v>
      </c>
      <c r="K4" s="22"/>
      <c r="L4" s="53" t="s">
        <v>183</v>
      </c>
      <c r="M4" s="53"/>
      <c r="N4" s="39" t="s">
        <v>187</v>
      </c>
    </row>
    <row r="5" spans="1:15" s="39" customFormat="1">
      <c r="A5" s="39" t="s">
        <v>165</v>
      </c>
      <c r="B5" s="39" t="s">
        <v>166</v>
      </c>
      <c r="C5" s="39" t="s">
        <v>169</v>
      </c>
      <c r="D5" s="39" t="s">
        <v>257</v>
      </c>
      <c r="E5" s="39" t="s">
        <v>217</v>
      </c>
      <c r="F5" s="39" t="s">
        <v>179</v>
      </c>
      <c r="G5" s="23"/>
      <c r="H5" s="39" t="s">
        <v>257</v>
      </c>
      <c r="I5" s="39" t="s">
        <v>217</v>
      </c>
      <c r="J5" s="39" t="s">
        <v>179</v>
      </c>
      <c r="K5" s="23"/>
      <c r="L5" s="39" t="s">
        <v>184</v>
      </c>
      <c r="M5" s="39" t="s">
        <v>185</v>
      </c>
      <c r="N5" s="39" t="s">
        <v>174</v>
      </c>
      <c r="O5" s="39" t="s">
        <v>188</v>
      </c>
    </row>
    <row r="6" spans="1:15">
      <c r="G6" s="22"/>
      <c r="K6" s="22"/>
    </row>
    <row r="7" spans="1:15">
      <c r="A7">
        <v>23</v>
      </c>
      <c r="B7" s="21" t="s">
        <v>109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25</v>
      </c>
      <c r="B8" s="21" t="s">
        <v>110</v>
      </c>
      <c r="C8" s="21" t="s">
        <v>82</v>
      </c>
      <c r="D8" s="20">
        <v>7.8</v>
      </c>
      <c r="E8" s="20">
        <v>4.3</v>
      </c>
      <c r="F8" s="6">
        <f>(D8*0.75)+(E8*0.25)</f>
        <v>6.9249999999999998</v>
      </c>
      <c r="G8" s="22"/>
      <c r="H8" s="20">
        <v>6.3</v>
      </c>
      <c r="I8" s="20">
        <v>5.0999999999999996</v>
      </c>
      <c r="J8" s="6">
        <f>(H8*0.75)+(I8*0.25)</f>
        <v>6</v>
      </c>
      <c r="K8" s="22"/>
      <c r="L8" s="6">
        <f>F8</f>
        <v>6.9249999999999998</v>
      </c>
      <c r="M8" s="6">
        <f>J8</f>
        <v>6</v>
      </c>
      <c r="N8" s="6">
        <f>AVERAGE(L8:M8)</f>
        <v>6.4625000000000004</v>
      </c>
      <c r="O8">
        <v>6</v>
      </c>
    </row>
    <row r="9" spans="1:15">
      <c r="A9">
        <v>54</v>
      </c>
      <c r="B9" s="21" t="s">
        <v>284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53</v>
      </c>
      <c r="B10" s="21" t="s">
        <v>283</v>
      </c>
      <c r="C10" s="21" t="s">
        <v>83</v>
      </c>
      <c r="D10" s="20">
        <v>7.6</v>
      </c>
      <c r="E10" s="20">
        <v>6.3</v>
      </c>
      <c r="F10" s="6">
        <f t="shared" ref="F10" si="0">(D10*0.75)+(E10*0.25)</f>
        <v>7.2749999999999995</v>
      </c>
      <c r="G10" s="22"/>
      <c r="H10" s="20">
        <v>6.61</v>
      </c>
      <c r="I10" s="20">
        <v>6</v>
      </c>
      <c r="J10" s="6">
        <f t="shared" ref="J10" si="1">(H10*0.75)+(I10*0.25)</f>
        <v>6.4575000000000005</v>
      </c>
      <c r="K10" s="22"/>
      <c r="L10" s="6">
        <f t="shared" ref="L10" si="2">F10</f>
        <v>7.2749999999999995</v>
      </c>
      <c r="M10" s="6">
        <f t="shared" ref="M10" si="3">J10</f>
        <v>6.4575000000000005</v>
      </c>
      <c r="N10" s="6">
        <f t="shared" ref="N10" si="4">AVERAGE(L10:M10)</f>
        <v>6.86625</v>
      </c>
      <c r="O10">
        <v>4</v>
      </c>
    </row>
    <row r="11" spans="1:15">
      <c r="A11">
        <v>4</v>
      </c>
      <c r="B11" s="21" t="s">
        <v>111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>
      <c r="A12">
        <v>45</v>
      </c>
      <c r="B12" s="21" t="s">
        <v>112</v>
      </c>
      <c r="C12" s="21" t="s">
        <v>84</v>
      </c>
      <c r="D12" s="20">
        <v>7.1</v>
      </c>
      <c r="E12" s="20">
        <v>4.5</v>
      </c>
      <c r="F12" s="6">
        <f t="shared" ref="F12" si="5">(D12*0.75)+(E12*0.25)</f>
        <v>6.4499999999999993</v>
      </c>
      <c r="G12" s="22"/>
      <c r="H12" s="20">
        <v>6.27</v>
      </c>
      <c r="I12" s="20">
        <v>5.5</v>
      </c>
      <c r="J12" s="6">
        <f t="shared" ref="J12" si="6">(H12*0.75)+(I12*0.25)</f>
        <v>6.0774999999999997</v>
      </c>
      <c r="K12" s="22"/>
      <c r="L12" s="6">
        <f t="shared" ref="L12" si="7">F12</f>
        <v>6.4499999999999993</v>
      </c>
      <c r="M12" s="6">
        <f t="shared" ref="M12" si="8">J12</f>
        <v>6.0774999999999997</v>
      </c>
      <c r="N12" s="6">
        <f t="shared" ref="N12" si="9">AVERAGE(L12:M12)</f>
        <v>6.2637499999999999</v>
      </c>
    </row>
    <row r="13" spans="1:15">
      <c r="A13">
        <v>18</v>
      </c>
      <c r="B13" s="21" t="s">
        <v>113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>
      <c r="A14">
        <v>17</v>
      </c>
      <c r="B14" s="21" t="s">
        <v>114</v>
      </c>
      <c r="C14" t="s">
        <v>85</v>
      </c>
      <c r="D14" s="20">
        <v>7.6</v>
      </c>
      <c r="E14" s="20">
        <v>5.4</v>
      </c>
      <c r="F14" s="6">
        <f t="shared" ref="F14" si="10">(D14*0.75)+(E14*0.25)</f>
        <v>7.0499999999999989</v>
      </c>
      <c r="G14" s="22"/>
      <c r="H14" s="20">
        <v>7</v>
      </c>
      <c r="I14" s="20">
        <v>5.6</v>
      </c>
      <c r="J14" s="6">
        <f t="shared" ref="J14" si="11">(H14*0.75)+(I14*0.25)</f>
        <v>6.65</v>
      </c>
      <c r="K14" s="22"/>
      <c r="L14" s="6">
        <f t="shared" ref="L14" si="12">F14</f>
        <v>7.0499999999999989</v>
      </c>
      <c r="M14" s="6">
        <f t="shared" ref="M14" si="13">J14</f>
        <v>6.65</v>
      </c>
      <c r="N14" s="6">
        <f t="shared" ref="N14" si="14">AVERAGE(L14:M14)</f>
        <v>6.85</v>
      </c>
      <c r="O14">
        <v>5</v>
      </c>
    </row>
    <row r="15" spans="1:15" ht="14">
      <c r="A15">
        <v>76</v>
      </c>
      <c r="B15" s="44" t="s">
        <v>78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>
      <c r="A16">
        <v>77</v>
      </c>
      <c r="B16" s="21" t="s">
        <v>77</v>
      </c>
      <c r="C16" t="s">
        <v>86</v>
      </c>
      <c r="D16" s="20">
        <v>8.1</v>
      </c>
      <c r="E16" s="20">
        <v>5</v>
      </c>
      <c r="F16" s="6">
        <f t="shared" ref="F16" si="15">(D16*0.75)+(E16*0.25)</f>
        <v>7.3249999999999993</v>
      </c>
      <c r="G16" s="22"/>
      <c r="H16" s="20">
        <v>6.8</v>
      </c>
      <c r="I16" s="20">
        <v>5.7</v>
      </c>
      <c r="J16" s="6">
        <f t="shared" ref="J16" si="16">(H16*0.75)+(I16*0.25)</f>
        <v>6.5249999999999995</v>
      </c>
      <c r="K16" s="22"/>
      <c r="L16" s="6">
        <f t="shared" ref="L16" si="17">F16</f>
        <v>7.3249999999999993</v>
      </c>
      <c r="M16" s="6">
        <f t="shared" ref="M16" si="18">J16</f>
        <v>6.5249999999999995</v>
      </c>
      <c r="N16" s="6">
        <f t="shared" ref="N16" si="19">AVERAGE(L16:M16)</f>
        <v>6.9249999999999989</v>
      </c>
      <c r="O16">
        <v>3</v>
      </c>
    </row>
    <row r="17" spans="1:15">
      <c r="A17">
        <v>20</v>
      </c>
      <c r="B17" s="21" t="s">
        <v>115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>
      <c r="A18">
        <v>21</v>
      </c>
      <c r="B18" s="21" t="s">
        <v>116</v>
      </c>
      <c r="C18" s="21" t="s">
        <v>117</v>
      </c>
      <c r="D18" s="20">
        <v>7.8</v>
      </c>
      <c r="E18" s="20">
        <v>6.5</v>
      </c>
      <c r="F18" s="6">
        <f t="shared" ref="F18" si="20">(D18*0.75)+(E18*0.25)</f>
        <v>7.4749999999999996</v>
      </c>
      <c r="G18" s="22"/>
      <c r="H18" s="20">
        <v>7.05</v>
      </c>
      <c r="I18" s="20">
        <v>7.4</v>
      </c>
      <c r="J18" s="6">
        <f t="shared" ref="J18" si="21">(H18*0.75)+(I18*0.25)</f>
        <v>7.1374999999999993</v>
      </c>
      <c r="K18" s="22"/>
      <c r="L18" s="6">
        <f t="shared" ref="L18" si="22">F18</f>
        <v>7.4749999999999996</v>
      </c>
      <c r="M18" s="6">
        <f t="shared" ref="M18" si="23">J18</f>
        <v>7.1374999999999993</v>
      </c>
      <c r="N18" s="6">
        <f t="shared" ref="N18" si="24">AVERAGE(L18:M18)</f>
        <v>7.3062499999999995</v>
      </c>
      <c r="O18">
        <v>1</v>
      </c>
    </row>
    <row r="19" spans="1:15">
      <c r="A19">
        <v>72</v>
      </c>
      <c r="B19" s="21" t="s">
        <v>118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>
      <c r="A20">
        <v>43</v>
      </c>
      <c r="B20" s="21" t="s">
        <v>119</v>
      </c>
      <c r="C20" s="21" t="s">
        <v>84</v>
      </c>
      <c r="D20" s="20">
        <v>7.1</v>
      </c>
      <c r="E20" s="20">
        <v>3.8</v>
      </c>
      <c r="F20" s="6">
        <f t="shared" ref="F20" si="25">(D20*0.75)+(E20*0.25)</f>
        <v>6.2749999999999995</v>
      </c>
      <c r="G20" s="22"/>
      <c r="H20" s="20">
        <v>5.72</v>
      </c>
      <c r="I20" s="20">
        <v>5.2</v>
      </c>
      <c r="J20" s="6">
        <f t="shared" ref="J20" si="26">(H20*0.75)+(I20*0.25)</f>
        <v>5.59</v>
      </c>
      <c r="K20" s="22"/>
      <c r="L20" s="6">
        <f t="shared" ref="L20" si="27">F20</f>
        <v>6.2749999999999995</v>
      </c>
      <c r="M20" s="6">
        <f t="shared" ref="M20" si="28">J20</f>
        <v>5.59</v>
      </c>
      <c r="N20" s="6">
        <f t="shared" ref="N20" si="29">AVERAGE(L20:M20)</f>
        <v>5.9324999999999992</v>
      </c>
    </row>
    <row r="21" spans="1:15">
      <c r="A21">
        <v>24</v>
      </c>
      <c r="B21" s="21" t="s">
        <v>120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>
      <c r="A22">
        <v>28</v>
      </c>
      <c r="B22" s="21" t="s">
        <v>121</v>
      </c>
      <c r="C22" s="21" t="s">
        <v>82</v>
      </c>
      <c r="D22" s="20">
        <v>8</v>
      </c>
      <c r="E22" s="20">
        <v>7.2</v>
      </c>
      <c r="F22" s="6">
        <f t="shared" ref="F22" si="30">(D22*0.75)+(E22*0.25)</f>
        <v>7.8</v>
      </c>
      <c r="G22" s="22"/>
      <c r="H22" s="20">
        <v>7</v>
      </c>
      <c r="I22" s="20">
        <v>6.1</v>
      </c>
      <c r="J22" s="6">
        <f t="shared" ref="J22" si="31">(H22*0.75)+(I22*0.25)</f>
        <v>6.7750000000000004</v>
      </c>
      <c r="K22" s="22"/>
      <c r="L22" s="6">
        <f t="shared" ref="L22" si="32">F22</f>
        <v>7.8</v>
      </c>
      <c r="M22" s="6">
        <f t="shared" ref="M22" si="33">J22</f>
        <v>6.7750000000000004</v>
      </c>
      <c r="N22" s="6">
        <f t="shared" ref="N22" si="34">AVERAGE(L22:M22)</f>
        <v>7.2874999999999996</v>
      </c>
      <c r="O22">
        <v>2</v>
      </c>
    </row>
    <row r="23" spans="1:15"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5" spans="1:15">
      <c r="B25" s="15"/>
    </row>
    <row r="26" spans="1:15">
      <c r="B26" s="15"/>
    </row>
  </sheetData>
  <mergeCells count="1">
    <mergeCell ref="L4:M4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19"/>
  <sheetViews>
    <sheetView workbookViewId="0">
      <selection activeCell="A9" sqref="A9:XFD10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6.6640625" customWidth="1"/>
    <col min="14" max="14" width="10.6640625" customWidth="1"/>
    <col min="15" max="15" width="11.5" customWidth="1"/>
  </cols>
  <sheetData>
    <row r="1" spans="1:15">
      <c r="A1" t="s">
        <v>79</v>
      </c>
      <c r="D1" t="s">
        <v>180</v>
      </c>
      <c r="F1" s="38"/>
      <c r="G1" s="22"/>
      <c r="H1" t="s">
        <v>181</v>
      </c>
      <c r="J1" s="38"/>
      <c r="K1" s="25"/>
      <c r="O1" s="7">
        <f ca="1">NOW()</f>
        <v>42285.510821759257</v>
      </c>
    </row>
    <row r="2" spans="1:15">
      <c r="A2" s="1" t="s">
        <v>81</v>
      </c>
      <c r="G2" s="22"/>
      <c r="K2" s="25"/>
      <c r="O2" s="8">
        <f ca="1">NOW()</f>
        <v>42285.510821759257</v>
      </c>
    </row>
    <row r="3" spans="1:15">
      <c r="A3" s="21" t="s">
        <v>235</v>
      </c>
      <c r="C3" s="21" t="s">
        <v>122</v>
      </c>
      <c r="G3" s="22"/>
      <c r="K3" s="25"/>
    </row>
    <row r="4" spans="1:15">
      <c r="D4" s="39"/>
      <c r="E4" s="39"/>
      <c r="F4" s="39" t="s">
        <v>196</v>
      </c>
      <c r="G4" s="22"/>
      <c r="H4" s="39"/>
      <c r="I4" s="39"/>
      <c r="J4" s="39" t="s">
        <v>196</v>
      </c>
      <c r="K4" s="22"/>
      <c r="L4" s="53" t="s">
        <v>183</v>
      </c>
      <c r="M4" s="53"/>
      <c r="N4" s="39" t="s">
        <v>187</v>
      </c>
    </row>
    <row r="5" spans="1:15" s="39" customFormat="1">
      <c r="A5" s="39" t="s">
        <v>165</v>
      </c>
      <c r="B5" s="39" t="s">
        <v>166</v>
      </c>
      <c r="C5" s="39" t="s">
        <v>169</v>
      </c>
      <c r="D5" s="39" t="s">
        <v>257</v>
      </c>
      <c r="E5" s="39" t="s">
        <v>217</v>
      </c>
      <c r="F5" s="39" t="s">
        <v>179</v>
      </c>
      <c r="G5" s="23"/>
      <c r="H5" s="39" t="s">
        <v>257</v>
      </c>
      <c r="I5" s="39" t="s">
        <v>217</v>
      </c>
      <c r="J5" s="39" t="s">
        <v>179</v>
      </c>
      <c r="K5" s="23"/>
      <c r="L5" s="39" t="s">
        <v>184</v>
      </c>
      <c r="M5" s="39" t="s">
        <v>185</v>
      </c>
      <c r="N5" s="39" t="s">
        <v>174</v>
      </c>
      <c r="O5" s="39" t="s">
        <v>188</v>
      </c>
    </row>
    <row r="6" spans="1:15">
      <c r="G6" s="22"/>
      <c r="K6" s="22"/>
    </row>
    <row r="7" spans="1:15">
      <c r="A7">
        <v>10</v>
      </c>
      <c r="B7" s="21" t="s">
        <v>91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26</v>
      </c>
      <c r="B8" s="21" t="s">
        <v>127</v>
      </c>
      <c r="C8" s="21" t="s">
        <v>54</v>
      </c>
      <c r="D8" s="20">
        <v>7.9</v>
      </c>
      <c r="E8" s="20">
        <v>5.5</v>
      </c>
      <c r="F8" s="6">
        <f t="shared" ref="F8" si="0">(D8*0.75)+(E8*0.25)</f>
        <v>7.3000000000000007</v>
      </c>
      <c r="G8" s="22"/>
      <c r="H8" s="20">
        <v>6.23</v>
      </c>
      <c r="I8" s="20">
        <v>5.5</v>
      </c>
      <c r="J8" s="6">
        <f t="shared" ref="J8" si="1">(H8*0.75)+(I8*0.25)</f>
        <v>6.0475000000000003</v>
      </c>
      <c r="K8" s="22"/>
      <c r="L8" s="6">
        <f t="shared" ref="L8" si="2">F8</f>
        <v>7.3000000000000007</v>
      </c>
      <c r="M8" s="6">
        <f t="shared" ref="M8" si="3">J8</f>
        <v>6.0475000000000003</v>
      </c>
      <c r="N8" s="6">
        <f t="shared" ref="N8" si="4">AVERAGE(L8:M8)</f>
        <v>6.6737500000000001</v>
      </c>
      <c r="O8">
        <v>1</v>
      </c>
    </row>
    <row r="9" spans="1:15">
      <c r="A9">
        <v>81</v>
      </c>
      <c r="B9" s="21" t="s">
        <v>124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82</v>
      </c>
      <c r="B10" s="21" t="s">
        <v>125</v>
      </c>
      <c r="C10" s="21" t="s">
        <v>123</v>
      </c>
      <c r="D10" s="20">
        <v>7.4</v>
      </c>
      <c r="E10" s="20">
        <v>4</v>
      </c>
      <c r="F10" s="6">
        <f>(D10*0.75)+(E10*0.25)</f>
        <v>6.5500000000000007</v>
      </c>
      <c r="G10" s="22"/>
      <c r="H10" s="20">
        <v>6.38</v>
      </c>
      <c r="I10" s="20">
        <v>5.8</v>
      </c>
      <c r="J10" s="6">
        <f>(H10*0.75)+(I10*0.25)</f>
        <v>6.2350000000000003</v>
      </c>
      <c r="K10" s="22"/>
      <c r="L10" s="6">
        <f>F10</f>
        <v>6.5500000000000007</v>
      </c>
      <c r="M10" s="6">
        <f>J10</f>
        <v>6.2350000000000003</v>
      </c>
      <c r="N10" s="6">
        <f>AVERAGE(L10:M10)</f>
        <v>6.3925000000000001</v>
      </c>
      <c r="O10">
        <v>2</v>
      </c>
    </row>
    <row r="12" spans="1:15">
      <c r="B12" s="15"/>
    </row>
    <row r="13" spans="1:15">
      <c r="B13" s="15"/>
    </row>
    <row r="14" spans="1:15">
      <c r="B14" s="15"/>
    </row>
    <row r="15" spans="1:15">
      <c r="B15" s="15"/>
    </row>
    <row r="16" spans="1:15" ht="14">
      <c r="B16" s="15"/>
      <c r="C16" s="44"/>
    </row>
    <row r="17" spans="2:2">
      <c r="B17" s="15"/>
    </row>
    <row r="18" spans="2:2">
      <c r="B18" s="15"/>
    </row>
    <row r="19" spans="2:2">
      <c r="B19" s="15"/>
    </row>
  </sheetData>
  <mergeCells count="1">
    <mergeCell ref="L4:M4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Q22"/>
  <sheetViews>
    <sheetView workbookViewId="0">
      <selection activeCell="A16" sqref="A16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19.33203125" customWidth="1"/>
    <col min="4" max="4" width="14" customWidth="1"/>
    <col min="5" max="5" width="14.83203125" customWidth="1"/>
    <col min="6" max="13" width="5.6640625" customWidth="1"/>
    <col min="14" max="14" width="7.5" customWidth="1"/>
    <col min="15" max="16" width="6.5" customWidth="1"/>
    <col min="17" max="17" width="5.6640625" customWidth="1"/>
    <col min="18" max="18" width="3.1640625" customWidth="1"/>
    <col min="19" max="24" width="5.6640625" customWidth="1"/>
    <col min="25" max="25" width="6.6640625" customWidth="1"/>
    <col min="26" max="26" width="3.1640625" customWidth="1"/>
    <col min="27" max="34" width="5.6640625" customWidth="1"/>
    <col min="35" max="35" width="7.5" customWidth="1"/>
    <col min="36" max="36" width="6.5" customWidth="1"/>
    <col min="37" max="38" width="5.6640625" customWidth="1"/>
    <col min="39" max="39" width="3.1640625" customWidth="1"/>
    <col min="40" max="45" width="5.6640625" customWidth="1"/>
    <col min="46" max="46" width="6.6640625" customWidth="1"/>
    <col min="47" max="47" width="3.1640625" customWidth="1"/>
    <col min="48" max="55" width="5.6640625" customWidth="1"/>
    <col min="56" max="56" width="7.5" customWidth="1"/>
    <col min="57" max="57" width="6.5" customWidth="1"/>
    <col min="58" max="59" width="5.6640625" customWidth="1"/>
    <col min="60" max="60" width="3.1640625" customWidth="1"/>
    <col min="61" max="65" width="5.6640625" customWidth="1"/>
    <col min="66" max="67" width="6.6640625" customWidth="1"/>
    <col min="68" max="68" width="3.1640625" customWidth="1"/>
    <col min="69" max="76" width="5.6640625" customWidth="1"/>
    <col min="77" max="77" width="7.5" customWidth="1"/>
    <col min="78" max="78" width="6.5" customWidth="1"/>
    <col min="79" max="80" width="5.6640625" customWidth="1"/>
    <col min="81" max="81" width="3.1640625" customWidth="1"/>
    <col min="82" max="86" width="5.6640625" customWidth="1"/>
    <col min="87" max="88" width="6.6640625" customWidth="1"/>
    <col min="89" max="89" width="3.1640625" customWidth="1"/>
    <col min="90" max="94" width="8.6640625" customWidth="1"/>
    <col min="95" max="95" width="11.5" customWidth="1"/>
  </cols>
  <sheetData>
    <row r="1" spans="1:95">
      <c r="A1" t="s">
        <v>79</v>
      </c>
      <c r="D1" t="s">
        <v>180</v>
      </c>
      <c r="F1" t="s">
        <v>180</v>
      </c>
      <c r="H1" s="52">
        <f>E1</f>
        <v>0</v>
      </c>
      <c r="I1" s="52"/>
      <c r="J1" s="52"/>
      <c r="K1" s="52"/>
      <c r="L1" s="52"/>
      <c r="M1" s="52"/>
      <c r="R1" s="9"/>
      <c r="Z1" s="22"/>
      <c r="AA1" t="s">
        <v>181</v>
      </c>
      <c r="AC1" s="52">
        <f>E2</f>
        <v>0</v>
      </c>
      <c r="AD1" s="52"/>
      <c r="AE1" s="52"/>
      <c r="AF1" s="52"/>
      <c r="AG1" s="52"/>
      <c r="AH1" s="52"/>
      <c r="AM1" s="9"/>
      <c r="AU1" s="25"/>
      <c r="AV1" t="s">
        <v>182</v>
      </c>
      <c r="AX1" s="52">
        <f>E3</f>
        <v>0</v>
      </c>
      <c r="AY1" s="52"/>
      <c r="AZ1" s="52"/>
      <c r="BA1" s="52"/>
      <c r="BB1" s="52"/>
      <c r="BC1" s="52"/>
      <c r="BH1" s="9"/>
      <c r="BP1" s="22"/>
      <c r="BQ1" s="21" t="s">
        <v>128</v>
      </c>
      <c r="BS1" s="52">
        <f>E4</f>
        <v>0</v>
      </c>
      <c r="BT1" s="52"/>
      <c r="BU1" s="52"/>
      <c r="BV1" s="52"/>
      <c r="BW1" s="52"/>
      <c r="BX1" s="52"/>
      <c r="CC1" s="9"/>
      <c r="CK1" s="22"/>
      <c r="CL1" s="7"/>
      <c r="CM1" s="7"/>
      <c r="CN1" s="7"/>
      <c r="CO1" s="7"/>
      <c r="CQ1" s="7">
        <f ca="1">NOW()</f>
        <v>42285.510821759257</v>
      </c>
    </row>
    <row r="2" spans="1:95">
      <c r="A2" s="1" t="s">
        <v>81</v>
      </c>
      <c r="D2" t="s">
        <v>181</v>
      </c>
      <c r="R2" s="9"/>
      <c r="Z2" s="22"/>
      <c r="AM2" s="9"/>
      <c r="AU2" s="25"/>
      <c r="BH2" s="9"/>
      <c r="BP2" s="22"/>
      <c r="CC2" s="9"/>
      <c r="CK2" s="22"/>
      <c r="CL2" s="8"/>
      <c r="CM2" s="8"/>
      <c r="CN2" s="8"/>
      <c r="CO2" s="8"/>
      <c r="CQ2" s="8">
        <f ca="1">NOW()</f>
        <v>42285.510821759257</v>
      </c>
    </row>
    <row r="3" spans="1:95">
      <c r="A3" s="1"/>
      <c r="D3" t="s">
        <v>182</v>
      </c>
      <c r="R3" s="9"/>
      <c r="Z3" s="22"/>
      <c r="AM3" s="9"/>
      <c r="AU3" s="25"/>
      <c r="BH3" s="9"/>
      <c r="BP3" s="22"/>
      <c r="CC3" s="9"/>
      <c r="CK3" s="22"/>
      <c r="CL3" s="8"/>
      <c r="CM3" s="8"/>
      <c r="CN3" s="8"/>
      <c r="CO3" s="8"/>
      <c r="CQ3" s="8"/>
    </row>
    <row r="4" spans="1:95">
      <c r="A4" t="s">
        <v>201</v>
      </c>
      <c r="C4" s="21" t="s">
        <v>133</v>
      </c>
      <c r="D4" s="21" t="s">
        <v>130</v>
      </c>
      <c r="E4" s="21"/>
      <c r="F4" s="53" t="s">
        <v>175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9"/>
      <c r="S4" s="53" t="s">
        <v>177</v>
      </c>
      <c r="T4" s="53"/>
      <c r="U4" s="53"/>
      <c r="V4" s="53"/>
      <c r="W4" s="53"/>
      <c r="X4" s="53"/>
      <c r="Z4" s="22"/>
      <c r="AA4" s="53" t="s">
        <v>175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9"/>
      <c r="AN4" s="53" t="s">
        <v>177</v>
      </c>
      <c r="AO4" s="53"/>
      <c r="AP4" s="53"/>
      <c r="AQ4" s="53"/>
      <c r="AR4" s="53"/>
      <c r="AS4" s="53"/>
      <c r="AU4" s="25"/>
      <c r="AV4" s="53" t="s">
        <v>175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9"/>
      <c r="BI4" s="53" t="s">
        <v>177</v>
      </c>
      <c r="BJ4" s="53"/>
      <c r="BK4" s="53"/>
      <c r="BL4" s="53"/>
      <c r="BM4" s="53"/>
      <c r="BN4" s="53"/>
      <c r="BP4" s="22"/>
      <c r="BQ4" s="53" t="s">
        <v>175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9"/>
      <c r="CD4" s="53" t="s">
        <v>177</v>
      </c>
      <c r="CE4" s="53"/>
      <c r="CF4" s="53"/>
      <c r="CG4" s="53"/>
      <c r="CH4" s="53"/>
      <c r="CI4" s="53"/>
      <c r="CK4" s="22"/>
      <c r="CL4" s="53" t="s">
        <v>197</v>
      </c>
      <c r="CM4" s="52"/>
      <c r="CN4" s="52"/>
      <c r="CO4" s="52"/>
      <c r="CP4" s="52"/>
    </row>
    <row r="5" spans="1:95">
      <c r="O5" s="2" t="s">
        <v>194</v>
      </c>
      <c r="P5" s="2" t="s">
        <v>167</v>
      </c>
      <c r="R5" s="24"/>
      <c r="Y5" s="2" t="s">
        <v>196</v>
      </c>
      <c r="Z5" s="22"/>
      <c r="AJ5" s="2" t="s">
        <v>194</v>
      </c>
      <c r="AK5" t="s">
        <v>167</v>
      </c>
      <c r="AM5" s="24"/>
      <c r="AT5" s="31" t="s">
        <v>196</v>
      </c>
      <c r="AU5" s="23"/>
      <c r="BE5" s="2" t="s">
        <v>194</v>
      </c>
      <c r="BF5" t="s">
        <v>167</v>
      </c>
      <c r="BH5" s="24"/>
      <c r="BO5" s="31" t="s">
        <v>196</v>
      </c>
      <c r="BP5" s="23"/>
      <c r="BZ5" s="39" t="s">
        <v>194</v>
      </c>
      <c r="CA5" t="s">
        <v>167</v>
      </c>
      <c r="CC5" s="24"/>
      <c r="CJ5" s="39" t="s">
        <v>196</v>
      </c>
      <c r="CK5" s="23"/>
      <c r="CL5" s="2"/>
      <c r="CM5" s="2"/>
      <c r="CN5" s="2"/>
      <c r="CO5" s="39"/>
      <c r="CP5" s="2"/>
    </row>
    <row r="6" spans="1:95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170</v>
      </c>
      <c r="H6" s="2" t="s">
        <v>171</v>
      </c>
      <c r="I6" s="2" t="s">
        <v>253</v>
      </c>
      <c r="J6" s="2" t="s">
        <v>254</v>
      </c>
      <c r="K6" s="2" t="s">
        <v>172</v>
      </c>
      <c r="L6" s="2" t="s">
        <v>202</v>
      </c>
      <c r="M6" s="2" t="s">
        <v>203</v>
      </c>
      <c r="N6" s="2" t="s">
        <v>192</v>
      </c>
      <c r="O6" s="2" t="s">
        <v>204</v>
      </c>
      <c r="P6" s="2" t="s">
        <v>195</v>
      </c>
      <c r="Q6" s="2" t="s">
        <v>174</v>
      </c>
      <c r="R6" s="24"/>
      <c r="S6" s="31" t="s">
        <v>176</v>
      </c>
      <c r="T6" s="2" t="s">
        <v>205</v>
      </c>
      <c r="U6" s="31" t="s">
        <v>257</v>
      </c>
      <c r="V6" s="31" t="s">
        <v>217</v>
      </c>
      <c r="W6" s="2" t="s">
        <v>167</v>
      </c>
      <c r="X6" s="2" t="s">
        <v>192</v>
      </c>
      <c r="Y6" s="2" t="s">
        <v>179</v>
      </c>
      <c r="Z6" s="23"/>
      <c r="AA6" s="2" t="s">
        <v>173</v>
      </c>
      <c r="AB6" s="2" t="s">
        <v>170</v>
      </c>
      <c r="AC6" s="2" t="s">
        <v>171</v>
      </c>
      <c r="AD6" s="2" t="s">
        <v>253</v>
      </c>
      <c r="AE6" s="2" t="s">
        <v>254</v>
      </c>
      <c r="AF6" s="2" t="s">
        <v>172</v>
      </c>
      <c r="AG6" s="2" t="s">
        <v>202</v>
      </c>
      <c r="AH6" s="2" t="s">
        <v>203</v>
      </c>
      <c r="AI6" s="2" t="s">
        <v>192</v>
      </c>
      <c r="AJ6" s="2" t="s">
        <v>204</v>
      </c>
      <c r="AK6" s="2" t="s">
        <v>195</v>
      </c>
      <c r="AL6" s="2" t="s">
        <v>174</v>
      </c>
      <c r="AM6" s="24"/>
      <c r="AN6" s="31" t="s">
        <v>176</v>
      </c>
      <c r="AO6" s="31" t="s">
        <v>205</v>
      </c>
      <c r="AP6" s="31" t="s">
        <v>257</v>
      </c>
      <c r="AQ6" s="31" t="s">
        <v>217</v>
      </c>
      <c r="AR6" s="31" t="s">
        <v>167</v>
      </c>
      <c r="AS6" s="31" t="s">
        <v>192</v>
      </c>
      <c r="AT6" s="31" t="s">
        <v>179</v>
      </c>
      <c r="AU6" s="23"/>
      <c r="AV6" s="2" t="s">
        <v>173</v>
      </c>
      <c r="AW6" s="2" t="s">
        <v>170</v>
      </c>
      <c r="AX6" s="2" t="s">
        <v>171</v>
      </c>
      <c r="AY6" s="2" t="s">
        <v>253</v>
      </c>
      <c r="AZ6" s="2" t="s">
        <v>254</v>
      </c>
      <c r="BA6" s="2" t="s">
        <v>172</v>
      </c>
      <c r="BB6" s="2" t="s">
        <v>202</v>
      </c>
      <c r="BC6" s="2" t="s">
        <v>203</v>
      </c>
      <c r="BD6" s="2" t="s">
        <v>192</v>
      </c>
      <c r="BE6" s="2" t="s">
        <v>204</v>
      </c>
      <c r="BF6" s="2" t="s">
        <v>195</v>
      </c>
      <c r="BG6" s="2" t="s">
        <v>174</v>
      </c>
      <c r="BH6" s="24"/>
      <c r="BI6" s="31" t="s">
        <v>176</v>
      </c>
      <c r="BJ6" s="31" t="s">
        <v>205</v>
      </c>
      <c r="BK6" s="31" t="s">
        <v>257</v>
      </c>
      <c r="BL6" s="31" t="s">
        <v>217</v>
      </c>
      <c r="BM6" s="31" t="s">
        <v>167</v>
      </c>
      <c r="BN6" s="31" t="s">
        <v>192</v>
      </c>
      <c r="BO6" s="31" t="s">
        <v>179</v>
      </c>
      <c r="BP6" s="23"/>
      <c r="BQ6" s="39" t="s">
        <v>173</v>
      </c>
      <c r="BR6" s="39" t="s">
        <v>170</v>
      </c>
      <c r="BS6" s="39" t="s">
        <v>171</v>
      </c>
      <c r="BT6" s="39" t="s">
        <v>253</v>
      </c>
      <c r="BU6" s="39" t="s">
        <v>254</v>
      </c>
      <c r="BV6" s="39" t="s">
        <v>172</v>
      </c>
      <c r="BW6" s="39" t="s">
        <v>202</v>
      </c>
      <c r="BX6" s="39" t="s">
        <v>203</v>
      </c>
      <c r="BY6" s="39" t="s">
        <v>192</v>
      </c>
      <c r="BZ6" s="39" t="s">
        <v>204</v>
      </c>
      <c r="CA6" s="39" t="s">
        <v>195</v>
      </c>
      <c r="CB6" s="39" t="s">
        <v>174</v>
      </c>
      <c r="CC6" s="24"/>
      <c r="CD6" s="39" t="s">
        <v>176</v>
      </c>
      <c r="CE6" s="39" t="s">
        <v>205</v>
      </c>
      <c r="CF6" s="39" t="s">
        <v>257</v>
      </c>
      <c r="CG6" s="39" t="s">
        <v>217</v>
      </c>
      <c r="CH6" s="39" t="s">
        <v>167</v>
      </c>
      <c r="CI6" s="39" t="s">
        <v>192</v>
      </c>
      <c r="CJ6" s="39" t="s">
        <v>179</v>
      </c>
      <c r="CK6" s="23"/>
      <c r="CL6" s="2" t="s">
        <v>184</v>
      </c>
      <c r="CM6" s="2" t="s">
        <v>185</v>
      </c>
      <c r="CN6" s="2" t="s">
        <v>186</v>
      </c>
      <c r="CO6" s="36" t="s">
        <v>129</v>
      </c>
      <c r="CP6" s="2" t="s">
        <v>198</v>
      </c>
      <c r="CQ6" s="2" t="s">
        <v>188</v>
      </c>
    </row>
    <row r="7" spans="1:95">
      <c r="R7" s="9"/>
      <c r="Z7" s="22"/>
      <c r="AM7" s="9"/>
      <c r="AU7" s="25"/>
      <c r="BH7" s="9"/>
      <c r="BP7" s="22"/>
      <c r="CC7" s="9"/>
      <c r="CK7" s="22"/>
    </row>
    <row r="8" spans="1:95">
      <c r="A8">
        <v>1</v>
      </c>
      <c r="C8" s="9"/>
      <c r="D8" s="9"/>
      <c r="E8" s="9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5">
        <f t="shared" ref="N8:N13" si="0">SUM(F8:M8)</f>
        <v>0</v>
      </c>
      <c r="O8" s="16"/>
      <c r="P8" s="16"/>
      <c r="Q8" s="16"/>
      <c r="R8" s="9"/>
      <c r="S8" s="10"/>
      <c r="T8" s="10"/>
      <c r="U8" s="10"/>
      <c r="V8" s="10"/>
      <c r="W8" s="10"/>
      <c r="X8" s="11"/>
      <c r="Y8" s="11"/>
      <c r="Z8" s="22"/>
      <c r="AA8" s="20"/>
      <c r="AB8" s="20"/>
      <c r="AC8" s="20"/>
      <c r="AD8" s="20"/>
      <c r="AE8" s="20"/>
      <c r="AF8" s="20"/>
      <c r="AG8" s="20"/>
      <c r="AH8" s="20"/>
      <c r="AI8" s="5">
        <f t="shared" ref="AI8:AI13" si="1">SUM(AA8:AH8)</f>
        <v>0</v>
      </c>
      <c r="AJ8" s="16"/>
      <c r="AK8" s="16"/>
      <c r="AL8" s="16"/>
      <c r="AM8" s="9"/>
      <c r="AN8" s="10"/>
      <c r="AO8" s="10"/>
      <c r="AP8" s="10"/>
      <c r="AQ8" s="10"/>
      <c r="AR8" s="10"/>
      <c r="AS8" s="11"/>
      <c r="AT8" s="11"/>
      <c r="AU8" s="26"/>
      <c r="AV8" s="20"/>
      <c r="AW8" s="20"/>
      <c r="AX8" s="20"/>
      <c r="AY8" s="20"/>
      <c r="AZ8" s="20"/>
      <c r="BA8" s="20"/>
      <c r="BB8" s="20"/>
      <c r="BC8" s="20"/>
      <c r="BD8" s="5">
        <f t="shared" ref="BD8:BD13" si="2">SUM(AV8:BC8)</f>
        <v>0</v>
      </c>
      <c r="BE8" s="16"/>
      <c r="BF8" s="16"/>
      <c r="BG8" s="16"/>
      <c r="BH8" s="9"/>
      <c r="BI8" s="10"/>
      <c r="BJ8" s="10"/>
      <c r="BK8" s="10"/>
      <c r="BL8" s="10"/>
      <c r="BM8" s="10"/>
      <c r="BN8" s="11"/>
      <c r="BO8" s="11"/>
      <c r="BP8" s="27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5">
        <f t="shared" ref="BY8:BY13" si="3">SUM(BQ8:BX8)</f>
        <v>0</v>
      </c>
      <c r="BZ8" s="16"/>
      <c r="CA8" s="16"/>
      <c r="CB8" s="16"/>
      <c r="CC8" s="9"/>
      <c r="CD8" s="10"/>
      <c r="CE8" s="10"/>
      <c r="CF8" s="10"/>
      <c r="CG8" s="10"/>
      <c r="CH8" s="10"/>
      <c r="CI8" s="11"/>
      <c r="CJ8" s="11"/>
      <c r="CK8" s="27"/>
      <c r="CL8" s="11"/>
      <c r="CM8" s="11"/>
      <c r="CN8" s="11"/>
      <c r="CO8" s="11"/>
      <c r="CP8" s="11"/>
      <c r="CQ8" s="9"/>
    </row>
    <row r="9" spans="1:95">
      <c r="A9">
        <v>2</v>
      </c>
      <c r="C9" s="9"/>
      <c r="D9" s="9"/>
      <c r="E9" s="9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5">
        <f t="shared" si="0"/>
        <v>0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22"/>
      <c r="AA9" s="20"/>
      <c r="AB9" s="20"/>
      <c r="AC9" s="20"/>
      <c r="AD9" s="20"/>
      <c r="AE9" s="20"/>
      <c r="AF9" s="20"/>
      <c r="AG9" s="20"/>
      <c r="AH9" s="20"/>
      <c r="AI9" s="5">
        <f t="shared" si="1"/>
        <v>0</v>
      </c>
      <c r="AJ9" s="16"/>
      <c r="AK9" s="16"/>
      <c r="AL9" s="16"/>
      <c r="AM9" s="9"/>
      <c r="AN9" s="9"/>
      <c r="AO9" s="9"/>
      <c r="AP9" s="9"/>
      <c r="AQ9" s="9"/>
      <c r="AR9" s="9"/>
      <c r="AS9" s="9"/>
      <c r="AT9" s="9"/>
      <c r="AU9" s="25"/>
      <c r="AV9" s="20"/>
      <c r="AW9" s="20"/>
      <c r="AX9" s="20"/>
      <c r="AY9" s="20"/>
      <c r="AZ9" s="20"/>
      <c r="BA9" s="20"/>
      <c r="BB9" s="20"/>
      <c r="BC9" s="20"/>
      <c r="BD9" s="5">
        <f t="shared" si="2"/>
        <v>0</v>
      </c>
      <c r="BE9" s="16"/>
      <c r="BF9" s="16"/>
      <c r="BG9" s="16"/>
      <c r="BH9" s="9"/>
      <c r="BI9" s="9"/>
      <c r="BJ9" s="9"/>
      <c r="BK9" s="9"/>
      <c r="BL9" s="9"/>
      <c r="BM9" s="9"/>
      <c r="BN9" s="9"/>
      <c r="BO9" s="9"/>
      <c r="BP9" s="22"/>
      <c r="BQ9" s="20"/>
      <c r="BR9" s="20"/>
      <c r="BS9" s="20"/>
      <c r="BT9" s="20"/>
      <c r="BU9" s="20"/>
      <c r="BV9" s="20"/>
      <c r="BW9" s="20"/>
      <c r="BX9" s="20"/>
      <c r="BY9" s="5">
        <f t="shared" si="3"/>
        <v>0</v>
      </c>
      <c r="BZ9" s="16"/>
      <c r="CA9" s="16"/>
      <c r="CB9" s="16"/>
      <c r="CC9" s="9"/>
      <c r="CD9" s="9"/>
      <c r="CE9" s="9"/>
      <c r="CF9" s="9"/>
      <c r="CG9" s="9"/>
      <c r="CH9" s="9"/>
      <c r="CI9" s="9"/>
      <c r="CJ9" s="9"/>
      <c r="CK9" s="22"/>
      <c r="CL9" s="9"/>
      <c r="CM9" s="9"/>
      <c r="CN9" s="9"/>
      <c r="CO9" s="9"/>
      <c r="CP9" s="9"/>
      <c r="CQ9" s="9"/>
    </row>
    <row r="10" spans="1:95">
      <c r="A10">
        <v>3</v>
      </c>
      <c r="C10" s="9"/>
      <c r="D10" s="9"/>
      <c r="E10" s="9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5">
        <f t="shared" si="0"/>
        <v>0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22"/>
      <c r="AA10" s="20"/>
      <c r="AB10" s="20"/>
      <c r="AC10" s="20"/>
      <c r="AD10" s="20"/>
      <c r="AE10" s="20"/>
      <c r="AF10" s="20"/>
      <c r="AG10" s="20"/>
      <c r="AH10" s="20"/>
      <c r="AI10" s="5">
        <f t="shared" si="1"/>
        <v>0</v>
      </c>
      <c r="AJ10" s="16"/>
      <c r="AK10" s="16"/>
      <c r="AL10" s="16"/>
      <c r="AM10" s="9"/>
      <c r="AN10" s="9"/>
      <c r="AO10" s="9"/>
      <c r="AP10" s="9"/>
      <c r="AQ10" s="9"/>
      <c r="AR10" s="9"/>
      <c r="AS10" s="9"/>
      <c r="AT10" s="9"/>
      <c r="AU10" s="25"/>
      <c r="AV10" s="20"/>
      <c r="AW10" s="20"/>
      <c r="AX10" s="20"/>
      <c r="AY10" s="20"/>
      <c r="AZ10" s="20"/>
      <c r="BA10" s="20"/>
      <c r="BB10" s="20"/>
      <c r="BC10" s="20"/>
      <c r="BD10" s="5">
        <f t="shared" si="2"/>
        <v>0</v>
      </c>
      <c r="BE10" s="16"/>
      <c r="BF10" s="16"/>
      <c r="BG10" s="16"/>
      <c r="BH10" s="9"/>
      <c r="BI10" s="9"/>
      <c r="BJ10" s="9"/>
      <c r="BK10" s="9"/>
      <c r="BL10" s="9"/>
      <c r="BM10" s="9"/>
      <c r="BN10" s="9"/>
      <c r="BO10" s="9"/>
      <c r="BP10" s="22"/>
      <c r="BQ10" s="20"/>
      <c r="BR10" s="20"/>
      <c r="BS10" s="20"/>
      <c r="BT10" s="20"/>
      <c r="BU10" s="20"/>
      <c r="BV10" s="20"/>
      <c r="BW10" s="20"/>
      <c r="BX10" s="20"/>
      <c r="BY10" s="5">
        <f t="shared" si="3"/>
        <v>0</v>
      </c>
      <c r="BZ10" s="16"/>
      <c r="CA10" s="16"/>
      <c r="CB10" s="16"/>
      <c r="CC10" s="9"/>
      <c r="CD10" s="9"/>
      <c r="CE10" s="9"/>
      <c r="CF10" s="9"/>
      <c r="CG10" s="9"/>
      <c r="CH10" s="9"/>
      <c r="CI10" s="9"/>
      <c r="CJ10" s="9"/>
      <c r="CK10" s="22"/>
      <c r="CL10" s="9"/>
      <c r="CM10" s="9"/>
      <c r="CN10" s="9"/>
      <c r="CO10" s="9"/>
      <c r="CP10" s="9"/>
      <c r="CQ10" s="9"/>
    </row>
    <row r="11" spans="1:95">
      <c r="A11">
        <v>4</v>
      </c>
      <c r="C11" s="9"/>
      <c r="D11" s="9"/>
      <c r="E11" s="9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5">
        <f t="shared" si="0"/>
        <v>0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22"/>
      <c r="AA11" s="20"/>
      <c r="AB11" s="20"/>
      <c r="AC11" s="20"/>
      <c r="AD11" s="20"/>
      <c r="AE11" s="20"/>
      <c r="AF11" s="20"/>
      <c r="AG11" s="20"/>
      <c r="AH11" s="20"/>
      <c r="AI11" s="5">
        <f t="shared" si="1"/>
        <v>0</v>
      </c>
      <c r="AJ11" s="16"/>
      <c r="AK11" s="16"/>
      <c r="AL11" s="16"/>
      <c r="AM11" s="9"/>
      <c r="AN11" s="9"/>
      <c r="AO11" s="9"/>
      <c r="AP11" s="9"/>
      <c r="AQ11" s="9"/>
      <c r="AR11" s="9"/>
      <c r="AS11" s="9"/>
      <c r="AT11" s="9"/>
      <c r="AU11" s="25"/>
      <c r="AV11" s="20"/>
      <c r="AW11" s="20"/>
      <c r="AX11" s="20"/>
      <c r="AY11" s="20"/>
      <c r="AZ11" s="20"/>
      <c r="BA11" s="20"/>
      <c r="BB11" s="20"/>
      <c r="BC11" s="20"/>
      <c r="BD11" s="5">
        <f t="shared" si="2"/>
        <v>0</v>
      </c>
      <c r="BE11" s="16"/>
      <c r="BF11" s="16"/>
      <c r="BG11" s="16"/>
      <c r="BH11" s="9"/>
      <c r="BI11" s="9"/>
      <c r="BJ11" s="9"/>
      <c r="BK11" s="9"/>
      <c r="BL11" s="9"/>
      <c r="BM11" s="9"/>
      <c r="BN11" s="9"/>
      <c r="BO11" s="9"/>
      <c r="BP11" s="22"/>
      <c r="BQ11" s="20"/>
      <c r="BR11" s="20"/>
      <c r="BS11" s="20"/>
      <c r="BT11" s="20"/>
      <c r="BU11" s="20"/>
      <c r="BV11" s="20"/>
      <c r="BW11" s="20"/>
      <c r="BX11" s="20"/>
      <c r="BY11" s="5">
        <f t="shared" si="3"/>
        <v>0</v>
      </c>
      <c r="BZ11" s="16"/>
      <c r="CA11" s="16"/>
      <c r="CB11" s="16"/>
      <c r="CC11" s="9"/>
      <c r="CD11" s="9"/>
      <c r="CE11" s="9"/>
      <c r="CF11" s="9"/>
      <c r="CG11" s="9"/>
      <c r="CH11" s="9"/>
      <c r="CI11" s="9"/>
      <c r="CJ11" s="9"/>
      <c r="CK11" s="22"/>
      <c r="CL11" s="9"/>
      <c r="CM11" s="9"/>
      <c r="CN11" s="9"/>
      <c r="CO11" s="9"/>
      <c r="CP11" s="9"/>
      <c r="CQ11" s="9"/>
    </row>
    <row r="12" spans="1:95">
      <c r="A12">
        <v>5</v>
      </c>
      <c r="C12" s="9"/>
      <c r="D12" s="9"/>
      <c r="E12" s="9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5">
        <f t="shared" si="0"/>
        <v>0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22"/>
      <c r="AA12" s="20"/>
      <c r="AB12" s="20"/>
      <c r="AC12" s="20"/>
      <c r="AD12" s="20"/>
      <c r="AE12" s="20"/>
      <c r="AF12" s="20"/>
      <c r="AG12" s="20"/>
      <c r="AH12" s="20"/>
      <c r="AI12" s="5">
        <f t="shared" si="1"/>
        <v>0</v>
      </c>
      <c r="AJ12" s="16"/>
      <c r="AK12" s="16"/>
      <c r="AL12" s="16"/>
      <c r="AM12" s="9"/>
      <c r="AN12" s="9"/>
      <c r="AO12" s="9"/>
      <c r="AP12" s="9"/>
      <c r="AQ12" s="9"/>
      <c r="AR12" s="9"/>
      <c r="AS12" s="9"/>
      <c r="AT12" s="9"/>
      <c r="AU12" s="25"/>
      <c r="AV12" s="20"/>
      <c r="AW12" s="20"/>
      <c r="AX12" s="20"/>
      <c r="AY12" s="20"/>
      <c r="AZ12" s="20"/>
      <c r="BA12" s="20"/>
      <c r="BB12" s="20"/>
      <c r="BC12" s="20"/>
      <c r="BD12" s="5">
        <f t="shared" si="2"/>
        <v>0</v>
      </c>
      <c r="BE12" s="16"/>
      <c r="BF12" s="16"/>
      <c r="BG12" s="16"/>
      <c r="BH12" s="9"/>
      <c r="BI12" s="9"/>
      <c r="BJ12" s="9"/>
      <c r="BK12" s="9"/>
      <c r="BL12" s="9"/>
      <c r="BM12" s="9"/>
      <c r="BN12" s="9"/>
      <c r="BO12" s="9"/>
      <c r="BP12" s="22"/>
      <c r="BQ12" s="20"/>
      <c r="BR12" s="20"/>
      <c r="BS12" s="20"/>
      <c r="BT12" s="20"/>
      <c r="BU12" s="20"/>
      <c r="BV12" s="20"/>
      <c r="BW12" s="20"/>
      <c r="BX12" s="20"/>
      <c r="BY12" s="5">
        <f t="shared" si="3"/>
        <v>0</v>
      </c>
      <c r="BZ12" s="16"/>
      <c r="CA12" s="16"/>
      <c r="CB12" s="16"/>
      <c r="CC12" s="9"/>
      <c r="CD12" s="9"/>
      <c r="CE12" s="9"/>
      <c r="CF12" s="9"/>
      <c r="CG12" s="9"/>
      <c r="CH12" s="9"/>
      <c r="CI12" s="9"/>
      <c r="CJ12" s="9"/>
      <c r="CK12" s="22"/>
      <c r="CL12" s="9"/>
      <c r="CM12" s="9"/>
      <c r="CN12" s="9"/>
      <c r="CO12" s="9"/>
      <c r="CP12" s="9"/>
      <c r="CQ12" s="9"/>
    </row>
    <row r="13" spans="1:95">
      <c r="A13">
        <v>6</v>
      </c>
      <c r="C13" s="9"/>
      <c r="D13" s="9"/>
      <c r="E13" s="9"/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5">
        <f t="shared" si="0"/>
        <v>0</v>
      </c>
      <c r="O13" s="16"/>
      <c r="P13" s="16"/>
      <c r="Q13" s="16"/>
      <c r="R13" s="9"/>
      <c r="S13" s="9"/>
      <c r="T13" s="9"/>
      <c r="U13" s="9"/>
      <c r="V13" s="9"/>
      <c r="W13" s="9"/>
      <c r="X13" s="9"/>
      <c r="Y13" s="9"/>
      <c r="Z13" s="22"/>
      <c r="AA13" s="20"/>
      <c r="AB13" s="20"/>
      <c r="AC13" s="20"/>
      <c r="AD13" s="20"/>
      <c r="AE13" s="20"/>
      <c r="AF13" s="20"/>
      <c r="AG13" s="20"/>
      <c r="AH13" s="20"/>
      <c r="AI13" s="5">
        <f t="shared" si="1"/>
        <v>0</v>
      </c>
      <c r="AJ13" s="16"/>
      <c r="AK13" s="16"/>
      <c r="AL13" s="16"/>
      <c r="AM13" s="9"/>
      <c r="AN13" s="9"/>
      <c r="AO13" s="9"/>
      <c r="AP13" s="9"/>
      <c r="AQ13" s="9"/>
      <c r="AR13" s="9"/>
      <c r="AS13" s="9"/>
      <c r="AT13" s="9"/>
      <c r="AU13" s="25"/>
      <c r="AV13" s="20"/>
      <c r="AW13" s="20"/>
      <c r="AX13" s="20"/>
      <c r="AY13" s="20"/>
      <c r="AZ13" s="20"/>
      <c r="BA13" s="20"/>
      <c r="BB13" s="20"/>
      <c r="BC13" s="20"/>
      <c r="BD13" s="5">
        <f t="shared" si="2"/>
        <v>0</v>
      </c>
      <c r="BE13" s="16"/>
      <c r="BF13" s="16"/>
      <c r="BG13" s="16"/>
      <c r="BH13" s="9"/>
      <c r="BI13" s="9"/>
      <c r="BJ13" s="9"/>
      <c r="BK13" s="9"/>
      <c r="BL13" s="9"/>
      <c r="BM13" s="9"/>
      <c r="BN13" s="9"/>
      <c r="BO13" s="9"/>
      <c r="BP13" s="22"/>
      <c r="BQ13" s="20"/>
      <c r="BR13" s="20"/>
      <c r="BS13" s="20"/>
      <c r="BT13" s="20"/>
      <c r="BU13" s="20"/>
      <c r="BV13" s="20"/>
      <c r="BW13" s="20"/>
      <c r="BX13" s="20"/>
      <c r="BY13" s="5">
        <f t="shared" si="3"/>
        <v>0</v>
      </c>
      <c r="BZ13" s="16"/>
      <c r="CA13" s="16"/>
      <c r="CB13" s="16"/>
      <c r="CC13" s="9"/>
      <c r="CD13" s="9"/>
      <c r="CE13" s="9"/>
      <c r="CF13" s="9"/>
      <c r="CG13" s="9"/>
      <c r="CH13" s="9"/>
      <c r="CI13" s="9"/>
      <c r="CJ13" s="9"/>
      <c r="CK13" s="22"/>
      <c r="CL13" s="9"/>
      <c r="CM13" s="9"/>
      <c r="CN13" s="9"/>
      <c r="CO13" s="9"/>
      <c r="CP13" s="9"/>
      <c r="CQ13" s="9"/>
    </row>
    <row r="14" spans="1:95">
      <c r="A14" s="15" t="s">
        <v>191</v>
      </c>
      <c r="B14" s="21"/>
      <c r="E14" s="21"/>
      <c r="F14" s="9"/>
      <c r="G14" s="9"/>
      <c r="H14" s="9"/>
      <c r="I14" s="9"/>
      <c r="J14" s="9"/>
      <c r="K14" s="9" t="s">
        <v>193</v>
      </c>
      <c r="L14" s="9"/>
      <c r="M14" s="9"/>
      <c r="N14" s="6">
        <f>SUM(N8:N13)</f>
        <v>0</v>
      </c>
      <c r="O14" s="6">
        <f>(N14/6)/8</f>
        <v>0</v>
      </c>
      <c r="P14" s="20">
        <v>0</v>
      </c>
      <c r="Q14" s="6">
        <f>(O14*0.75)+(P14*0.25)</f>
        <v>0</v>
      </c>
      <c r="R14" s="9"/>
      <c r="S14" s="34">
        <v>0</v>
      </c>
      <c r="T14" s="20">
        <v>0</v>
      </c>
      <c r="U14" s="13">
        <f>(S14*0.7)+(T14*0.3)</f>
        <v>0</v>
      </c>
      <c r="V14" s="34">
        <v>0</v>
      </c>
      <c r="W14" s="20">
        <v>0</v>
      </c>
      <c r="X14" s="6">
        <f>(U14*0.5)+(V14*0.25)+(W14*0.25)</f>
        <v>0</v>
      </c>
      <c r="Y14" s="6">
        <f>(Q14+X14)/2</f>
        <v>0</v>
      </c>
      <c r="Z14" s="22"/>
      <c r="AA14" s="9"/>
      <c r="AB14" s="9"/>
      <c r="AC14" s="9"/>
      <c r="AD14" s="9"/>
      <c r="AE14" s="9"/>
      <c r="AF14" s="9" t="s">
        <v>193</v>
      </c>
      <c r="AG14" s="9"/>
      <c r="AH14" s="9"/>
      <c r="AI14" s="6">
        <f>SUM(AI8:AI13)</f>
        <v>0</v>
      </c>
      <c r="AJ14" s="6">
        <f>(AI14/6)/8</f>
        <v>0</v>
      </c>
      <c r="AK14" s="20"/>
      <c r="AL14" s="6">
        <f>(AJ14*0.75)+(AK14*0.25)</f>
        <v>0</v>
      </c>
      <c r="AM14" s="9"/>
      <c r="AN14" s="34"/>
      <c r="AO14" s="20"/>
      <c r="AP14" s="13">
        <f>(AN14*0.7)+(AO14*0.3)</f>
        <v>0</v>
      </c>
      <c r="AQ14" s="34"/>
      <c r="AR14" s="20"/>
      <c r="AS14" s="6">
        <f>(AP14*0.5)+(AQ14*0.25)+(AR14*0.25)</f>
        <v>0</v>
      </c>
      <c r="AT14" s="6">
        <f>(AL14+AS14)/2</f>
        <v>0</v>
      </c>
      <c r="AU14" s="25"/>
      <c r="AV14" s="9"/>
      <c r="AW14" s="9"/>
      <c r="AX14" s="9"/>
      <c r="AY14" s="9"/>
      <c r="AZ14" s="9"/>
      <c r="BA14" s="9" t="s">
        <v>193</v>
      </c>
      <c r="BB14" s="9"/>
      <c r="BC14" s="9"/>
      <c r="BD14" s="6">
        <f>SUM(BD8:BD13)</f>
        <v>0</v>
      </c>
      <c r="BE14" s="6">
        <f>(BD14/6)/8</f>
        <v>0</v>
      </c>
      <c r="BF14" s="20"/>
      <c r="BG14" s="6">
        <f>(BE14*0.75)+(BF14*0.25)</f>
        <v>0</v>
      </c>
      <c r="BH14" s="9"/>
      <c r="BI14" s="34"/>
      <c r="BJ14" s="20"/>
      <c r="BK14" s="13">
        <f>(BI14*0.7)+(BJ14*0.3)</f>
        <v>0</v>
      </c>
      <c r="BL14" s="34"/>
      <c r="BM14" s="20"/>
      <c r="BN14" s="6">
        <f>(BK14*0.5)+(BL14*0.25)+(BM14*0.25)</f>
        <v>0</v>
      </c>
      <c r="BO14" s="6">
        <f>(BG14+BN14)/2</f>
        <v>0</v>
      </c>
      <c r="BP14" s="27"/>
      <c r="BQ14" s="9"/>
      <c r="BR14" s="9"/>
      <c r="BS14" s="9"/>
      <c r="BT14" s="9"/>
      <c r="BU14" s="9"/>
      <c r="BV14" s="9" t="s">
        <v>193</v>
      </c>
      <c r="BW14" s="9"/>
      <c r="BX14" s="9"/>
      <c r="BY14" s="6">
        <f>SUM(BY8:BY13)</f>
        <v>0</v>
      </c>
      <c r="BZ14" s="6">
        <f>(BY14/6)/8</f>
        <v>0</v>
      </c>
      <c r="CA14" s="20"/>
      <c r="CB14" s="6">
        <f>(BZ14*0.75)+(CA14*0.25)</f>
        <v>0</v>
      </c>
      <c r="CC14" s="9"/>
      <c r="CD14" s="34"/>
      <c r="CE14" s="20"/>
      <c r="CF14" s="13">
        <f>(CD14*0.7)+(CE14*0.3)</f>
        <v>0</v>
      </c>
      <c r="CG14" s="34"/>
      <c r="CH14" s="20"/>
      <c r="CI14" s="6">
        <f>(CF14*0.5)+(CG14*0.25)+(CH14*0.25)</f>
        <v>0</v>
      </c>
      <c r="CJ14" s="6">
        <f>(CB14+CI14)/2</f>
        <v>0</v>
      </c>
      <c r="CK14" s="27"/>
      <c r="CL14" s="6">
        <f>Y14</f>
        <v>0</v>
      </c>
      <c r="CM14" s="6">
        <f>AT14</f>
        <v>0</v>
      </c>
      <c r="CN14" s="6">
        <f>BO14</f>
        <v>0</v>
      </c>
      <c r="CO14" s="6">
        <f>CJ14</f>
        <v>0</v>
      </c>
      <c r="CP14" s="6">
        <f>AVERAGE(CL14:CO14)</f>
        <v>0</v>
      </c>
    </row>
    <row r="15" spans="1:95"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8" spans="2:2">
      <c r="B18" t="s">
        <v>49</v>
      </c>
    </row>
    <row r="20" spans="2:2">
      <c r="B20" s="17"/>
    </row>
    <row r="22" spans="2:2">
      <c r="B22" s="35"/>
    </row>
  </sheetData>
  <mergeCells count="13">
    <mergeCell ref="S4:X4"/>
    <mergeCell ref="F4:Q4"/>
    <mergeCell ref="H1:M1"/>
    <mergeCell ref="CL4:CP4"/>
    <mergeCell ref="AA4:AL4"/>
    <mergeCell ref="AN4:AS4"/>
    <mergeCell ref="AV4:BG4"/>
    <mergeCell ref="BI4:BN4"/>
    <mergeCell ref="AC1:AH1"/>
    <mergeCell ref="AX1:BC1"/>
    <mergeCell ref="BS1:BX1"/>
    <mergeCell ref="BQ4:CB4"/>
    <mergeCell ref="CD4:CI4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X22"/>
  <sheetViews>
    <sheetView tabSelected="1" topLeftCell="A4" workbookViewId="0">
      <selection activeCell="Y23" sqref="Y23"/>
    </sheetView>
  </sheetViews>
  <sheetFormatPr baseColWidth="10" defaultColWidth="8.83203125" defaultRowHeight="12"/>
  <cols>
    <col min="1" max="1" width="5.5" customWidth="1"/>
    <col min="2" max="2" width="26" customWidth="1"/>
    <col min="3" max="3" width="21.5" customWidth="1"/>
    <col min="4" max="4" width="14" customWidth="1"/>
    <col min="5" max="5" width="14.83203125" customWidth="1"/>
    <col min="6" max="13" width="5.6640625" customWidth="1"/>
    <col min="14" max="14" width="7.5" customWidth="1"/>
    <col min="15" max="16" width="6.5" customWidth="1"/>
    <col min="17" max="17" width="5.6640625" customWidth="1"/>
    <col min="18" max="18" width="3.1640625" customWidth="1"/>
    <col min="19" max="24" width="5.6640625" customWidth="1"/>
    <col min="25" max="25" width="6.6640625" customWidth="1"/>
    <col min="26" max="26" width="3.1640625" customWidth="1"/>
    <col min="27" max="34" width="5.6640625" customWidth="1"/>
    <col min="35" max="35" width="7.5" customWidth="1"/>
    <col min="36" max="36" width="6.5" customWidth="1"/>
    <col min="37" max="38" width="5.6640625" customWidth="1"/>
    <col min="39" max="39" width="3.1640625" customWidth="1"/>
    <col min="40" max="45" width="5.6640625" customWidth="1"/>
    <col min="46" max="46" width="6.6640625" customWidth="1"/>
    <col min="47" max="47" width="3.1640625" customWidth="1"/>
    <col min="48" max="55" width="5.6640625" customWidth="1"/>
    <col min="56" max="56" width="7.5" customWidth="1"/>
    <col min="57" max="57" width="6.5" customWidth="1"/>
    <col min="58" max="59" width="5.6640625" customWidth="1"/>
    <col min="60" max="60" width="3.1640625" customWidth="1"/>
    <col min="61" max="65" width="5.6640625" customWidth="1"/>
    <col min="66" max="67" width="6.6640625" customWidth="1"/>
    <col min="68" max="68" width="3.1640625" customWidth="1"/>
    <col min="69" max="76" width="5.6640625" customWidth="1"/>
    <col min="77" max="77" width="7.5" customWidth="1"/>
    <col min="78" max="78" width="6.5" customWidth="1"/>
    <col min="79" max="80" width="5.6640625" customWidth="1"/>
    <col min="81" max="81" width="3.1640625" customWidth="1"/>
    <col min="82" max="86" width="5.6640625" customWidth="1"/>
    <col min="87" max="88" width="6.6640625" customWidth="1"/>
    <col min="89" max="89" width="3.1640625" customWidth="1"/>
    <col min="90" max="94" width="8.6640625" customWidth="1"/>
    <col min="95" max="95" width="11.5" customWidth="1"/>
    <col min="96" max="96" width="3.1640625" customWidth="1"/>
    <col min="97" max="101" width="8.6640625" customWidth="1"/>
    <col min="102" max="102" width="11.5" customWidth="1"/>
  </cols>
  <sheetData>
    <row r="1" spans="1:102">
      <c r="A1" t="s">
        <v>79</v>
      </c>
      <c r="D1" t="s">
        <v>180</v>
      </c>
      <c r="F1" t="s">
        <v>180</v>
      </c>
      <c r="H1" s="52">
        <f>E1</f>
        <v>0</v>
      </c>
      <c r="I1" s="52"/>
      <c r="J1" s="52"/>
      <c r="K1" s="52"/>
      <c r="L1" s="52"/>
      <c r="M1" s="52"/>
      <c r="R1" s="9"/>
      <c r="Z1" s="22"/>
      <c r="AA1" t="s">
        <v>181</v>
      </c>
      <c r="AC1" s="52">
        <f>E2</f>
        <v>0</v>
      </c>
      <c r="AD1" s="52"/>
      <c r="AE1" s="52"/>
      <c r="AF1" s="52"/>
      <c r="AG1" s="52"/>
      <c r="AH1" s="52"/>
      <c r="AM1" s="9"/>
      <c r="AU1" s="25"/>
      <c r="AV1" t="s">
        <v>182</v>
      </c>
      <c r="AX1" s="52">
        <f>E3</f>
        <v>0</v>
      </c>
      <c r="AY1" s="52"/>
      <c r="AZ1" s="52"/>
      <c r="BA1" s="52"/>
      <c r="BB1" s="52"/>
      <c r="BC1" s="52"/>
      <c r="BH1" s="9"/>
      <c r="BP1" s="22"/>
      <c r="BQ1" t="s">
        <v>128</v>
      </c>
      <c r="BS1" s="52">
        <f>E4</f>
        <v>0</v>
      </c>
      <c r="BT1" s="52"/>
      <c r="BU1" s="52"/>
      <c r="BV1" s="52"/>
      <c r="BW1" s="52"/>
      <c r="BX1" s="52"/>
      <c r="CC1" s="9"/>
      <c r="CK1" s="22"/>
      <c r="CL1" s="7"/>
      <c r="CM1" s="7"/>
      <c r="CN1" s="7"/>
      <c r="CO1" s="7"/>
      <c r="CQ1" s="7">
        <f ca="1">NOW()</f>
        <v>42285.510810185187</v>
      </c>
      <c r="CR1" s="22"/>
      <c r="CS1" s="7"/>
      <c r="CT1" s="7"/>
      <c r="CU1" s="7"/>
      <c r="CV1" s="7"/>
      <c r="CX1" s="7">
        <f ca="1">NOW()</f>
        <v>42285.510810185187</v>
      </c>
    </row>
    <row r="2" spans="1:102">
      <c r="A2" s="1" t="s">
        <v>81</v>
      </c>
      <c r="D2" t="s">
        <v>181</v>
      </c>
      <c r="R2" s="9"/>
      <c r="Z2" s="22"/>
      <c r="AM2" s="9"/>
      <c r="AU2" s="25"/>
      <c r="BH2" s="9"/>
      <c r="BP2" s="22"/>
      <c r="CC2" s="9"/>
      <c r="CK2" s="22"/>
      <c r="CL2" s="8"/>
      <c r="CM2" s="8"/>
      <c r="CN2" s="8"/>
      <c r="CO2" s="8"/>
      <c r="CQ2" s="8">
        <f ca="1">NOW()</f>
        <v>42285.510810185187</v>
      </c>
      <c r="CR2" s="22"/>
      <c r="CS2" s="8"/>
      <c r="CT2" s="8"/>
      <c r="CU2" s="8"/>
      <c r="CV2" s="8"/>
      <c r="CX2" s="8">
        <f ca="1">NOW()</f>
        <v>42285.510810185187</v>
      </c>
    </row>
    <row r="3" spans="1:102">
      <c r="A3" s="1"/>
      <c r="D3" t="s">
        <v>182</v>
      </c>
      <c r="R3" s="9"/>
      <c r="Z3" s="22"/>
      <c r="AM3" s="9"/>
      <c r="AU3" s="25"/>
      <c r="BH3" s="9"/>
      <c r="BP3" s="22"/>
      <c r="CC3" s="9"/>
      <c r="CK3" s="22"/>
      <c r="CL3" s="8"/>
      <c r="CM3" s="8"/>
      <c r="CN3" s="8"/>
      <c r="CO3" s="8"/>
      <c r="CQ3" s="8"/>
      <c r="CR3" s="22"/>
      <c r="CS3" s="8"/>
      <c r="CT3" s="8"/>
      <c r="CU3" s="8"/>
      <c r="CV3" s="8"/>
      <c r="CX3" s="8"/>
    </row>
    <row r="4" spans="1:102">
      <c r="A4" t="s">
        <v>207</v>
      </c>
      <c r="C4" s="21" t="s">
        <v>136</v>
      </c>
      <c r="D4" s="21" t="s">
        <v>130</v>
      </c>
      <c r="E4" s="21"/>
      <c r="F4" s="53" t="s">
        <v>175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9"/>
      <c r="S4" s="53" t="s">
        <v>177</v>
      </c>
      <c r="T4" s="53"/>
      <c r="U4" s="53"/>
      <c r="V4" s="53"/>
      <c r="W4" s="53"/>
      <c r="X4" s="53"/>
      <c r="Z4" s="22"/>
      <c r="AA4" s="53" t="s">
        <v>175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9"/>
      <c r="AN4" s="53" t="s">
        <v>177</v>
      </c>
      <c r="AO4" s="53"/>
      <c r="AP4" s="53"/>
      <c r="AQ4" s="53"/>
      <c r="AR4" s="53"/>
      <c r="AS4" s="53"/>
      <c r="AU4" s="25"/>
      <c r="AV4" s="53" t="s">
        <v>175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9"/>
      <c r="BI4" s="53" t="s">
        <v>177</v>
      </c>
      <c r="BJ4" s="53"/>
      <c r="BK4" s="53"/>
      <c r="BL4" s="53"/>
      <c r="BM4" s="53"/>
      <c r="BN4" s="53"/>
      <c r="BP4" s="22"/>
      <c r="BQ4" s="53" t="s">
        <v>175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9"/>
      <c r="CD4" s="53" t="s">
        <v>177</v>
      </c>
      <c r="CE4" s="53"/>
      <c r="CF4" s="53"/>
      <c r="CG4" s="53"/>
      <c r="CH4" s="53"/>
      <c r="CI4" s="53"/>
      <c r="CK4" s="22"/>
      <c r="CL4" s="53" t="s">
        <v>197</v>
      </c>
      <c r="CM4" s="52"/>
      <c r="CN4" s="52"/>
      <c r="CO4" s="52"/>
      <c r="CP4" s="52"/>
      <c r="CR4" s="22"/>
      <c r="CS4" s="53" t="s">
        <v>175</v>
      </c>
      <c r="CT4" s="52"/>
      <c r="CU4" s="52"/>
      <c r="CV4" s="52"/>
      <c r="CW4" s="52"/>
    </row>
    <row r="5" spans="1:102">
      <c r="O5" s="2" t="s">
        <v>194</v>
      </c>
      <c r="P5" t="s">
        <v>167</v>
      </c>
      <c r="R5" s="24"/>
      <c r="Y5" s="31" t="s">
        <v>196</v>
      </c>
      <c r="Z5" s="22"/>
      <c r="AJ5" s="2" t="s">
        <v>194</v>
      </c>
      <c r="AK5" t="s">
        <v>167</v>
      </c>
      <c r="AM5" s="24"/>
      <c r="AT5" s="31" t="s">
        <v>196</v>
      </c>
      <c r="AU5" s="23"/>
      <c r="BE5" s="2" t="s">
        <v>194</v>
      </c>
      <c r="BF5" t="s">
        <v>167</v>
      </c>
      <c r="BH5" s="24"/>
      <c r="BO5" s="31" t="s">
        <v>196</v>
      </c>
      <c r="BP5" s="23"/>
      <c r="BZ5" s="39" t="s">
        <v>194</v>
      </c>
      <c r="CA5" t="s">
        <v>167</v>
      </c>
      <c r="CC5" s="24"/>
      <c r="CJ5" s="39" t="s">
        <v>196</v>
      </c>
      <c r="CK5" s="23"/>
      <c r="CL5" s="2"/>
      <c r="CM5" s="2"/>
      <c r="CN5" s="2"/>
      <c r="CO5" s="39"/>
      <c r="CP5" s="2"/>
      <c r="CR5" s="23"/>
      <c r="CS5" s="47"/>
      <c r="CT5" s="47"/>
      <c r="CU5" s="47"/>
      <c r="CV5" s="47"/>
      <c r="CW5" s="47"/>
    </row>
    <row r="6" spans="1:102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170</v>
      </c>
      <c r="I6" s="2" t="s">
        <v>171</v>
      </c>
      <c r="J6" s="2" t="s">
        <v>253</v>
      </c>
      <c r="K6" s="2" t="s">
        <v>254</v>
      </c>
      <c r="L6" s="2" t="s">
        <v>172</v>
      </c>
      <c r="M6" s="2" t="s">
        <v>203</v>
      </c>
      <c r="N6" s="2" t="s">
        <v>192</v>
      </c>
      <c r="O6" s="2" t="s">
        <v>204</v>
      </c>
      <c r="P6" s="2" t="s">
        <v>195</v>
      </c>
      <c r="Q6" s="2" t="s">
        <v>174</v>
      </c>
      <c r="R6" s="24"/>
      <c r="S6" s="31" t="s">
        <v>176</v>
      </c>
      <c r="T6" s="31" t="s">
        <v>205</v>
      </c>
      <c r="U6" s="31" t="s">
        <v>257</v>
      </c>
      <c r="V6" s="31" t="s">
        <v>217</v>
      </c>
      <c r="W6" s="31" t="s">
        <v>167</v>
      </c>
      <c r="X6" s="31" t="s">
        <v>192</v>
      </c>
      <c r="Y6" s="31" t="s">
        <v>179</v>
      </c>
      <c r="Z6" s="23"/>
      <c r="AA6" s="2" t="s">
        <v>173</v>
      </c>
      <c r="AB6" s="2" t="s">
        <v>206</v>
      </c>
      <c r="AC6" s="2" t="s">
        <v>170</v>
      </c>
      <c r="AD6" s="2" t="s">
        <v>171</v>
      </c>
      <c r="AE6" s="2" t="s">
        <v>253</v>
      </c>
      <c r="AF6" s="2" t="s">
        <v>254</v>
      </c>
      <c r="AG6" s="2" t="s">
        <v>172</v>
      </c>
      <c r="AH6" s="2" t="s">
        <v>203</v>
      </c>
      <c r="AI6" s="2" t="s">
        <v>192</v>
      </c>
      <c r="AJ6" s="2" t="s">
        <v>204</v>
      </c>
      <c r="AK6" s="2" t="s">
        <v>195</v>
      </c>
      <c r="AL6" s="2" t="s">
        <v>174</v>
      </c>
      <c r="AM6" s="24"/>
      <c r="AN6" s="31" t="s">
        <v>176</v>
      </c>
      <c r="AO6" s="31" t="s">
        <v>205</v>
      </c>
      <c r="AP6" s="31" t="s">
        <v>257</v>
      </c>
      <c r="AQ6" s="31" t="s">
        <v>217</v>
      </c>
      <c r="AR6" s="31" t="s">
        <v>167</v>
      </c>
      <c r="AS6" s="31" t="s">
        <v>192</v>
      </c>
      <c r="AT6" s="31" t="s">
        <v>179</v>
      </c>
      <c r="AU6" s="23"/>
      <c r="AV6" s="2" t="s">
        <v>173</v>
      </c>
      <c r="AW6" s="2" t="s">
        <v>206</v>
      </c>
      <c r="AX6" s="2" t="s">
        <v>170</v>
      </c>
      <c r="AY6" s="2" t="s">
        <v>171</v>
      </c>
      <c r="AZ6" s="2" t="s">
        <v>253</v>
      </c>
      <c r="BA6" s="2" t="s">
        <v>254</v>
      </c>
      <c r="BB6" s="2" t="s">
        <v>172</v>
      </c>
      <c r="BC6" s="2" t="s">
        <v>203</v>
      </c>
      <c r="BD6" s="2" t="s">
        <v>192</v>
      </c>
      <c r="BE6" s="2" t="s">
        <v>204</v>
      </c>
      <c r="BF6" s="2" t="s">
        <v>195</v>
      </c>
      <c r="BG6" s="2" t="s">
        <v>174</v>
      </c>
      <c r="BH6" s="24"/>
      <c r="BI6" s="31" t="s">
        <v>176</v>
      </c>
      <c r="BJ6" s="31" t="s">
        <v>205</v>
      </c>
      <c r="BK6" s="31" t="s">
        <v>257</v>
      </c>
      <c r="BL6" s="31" t="s">
        <v>217</v>
      </c>
      <c r="BM6" s="31" t="s">
        <v>167</v>
      </c>
      <c r="BN6" s="31" t="s">
        <v>192</v>
      </c>
      <c r="BO6" s="31" t="s">
        <v>179</v>
      </c>
      <c r="BP6" s="23"/>
      <c r="BQ6" s="39" t="s">
        <v>173</v>
      </c>
      <c r="BR6" s="39" t="s">
        <v>206</v>
      </c>
      <c r="BS6" s="39" t="s">
        <v>170</v>
      </c>
      <c r="BT6" s="39" t="s">
        <v>171</v>
      </c>
      <c r="BU6" s="39" t="s">
        <v>253</v>
      </c>
      <c r="BV6" s="39" t="s">
        <v>254</v>
      </c>
      <c r="BW6" s="39" t="s">
        <v>172</v>
      </c>
      <c r="BX6" s="39" t="s">
        <v>203</v>
      </c>
      <c r="BY6" s="39" t="s">
        <v>192</v>
      </c>
      <c r="BZ6" s="39" t="s">
        <v>204</v>
      </c>
      <c r="CA6" s="39" t="s">
        <v>195</v>
      </c>
      <c r="CB6" s="39" t="s">
        <v>174</v>
      </c>
      <c r="CC6" s="24"/>
      <c r="CD6" s="39" t="s">
        <v>176</v>
      </c>
      <c r="CE6" s="39" t="s">
        <v>205</v>
      </c>
      <c r="CF6" s="39" t="s">
        <v>257</v>
      </c>
      <c r="CG6" s="39" t="s">
        <v>217</v>
      </c>
      <c r="CH6" s="39" t="s">
        <v>167</v>
      </c>
      <c r="CI6" s="39" t="s">
        <v>192</v>
      </c>
      <c r="CJ6" s="39" t="s">
        <v>179</v>
      </c>
      <c r="CK6" s="23"/>
      <c r="CL6" s="2" t="s">
        <v>184</v>
      </c>
      <c r="CM6" s="2" t="s">
        <v>185</v>
      </c>
      <c r="CN6" s="2" t="s">
        <v>186</v>
      </c>
      <c r="CO6" s="36" t="s">
        <v>129</v>
      </c>
      <c r="CP6" s="2" t="s">
        <v>198</v>
      </c>
      <c r="CQ6" s="2" t="s">
        <v>188</v>
      </c>
      <c r="CR6" s="23"/>
      <c r="CS6" s="47" t="s">
        <v>184</v>
      </c>
      <c r="CT6" s="47" t="s">
        <v>185</v>
      </c>
      <c r="CU6" s="47" t="s">
        <v>186</v>
      </c>
      <c r="CV6" s="36" t="s">
        <v>129</v>
      </c>
      <c r="CW6" s="47" t="s">
        <v>198</v>
      </c>
      <c r="CX6" s="47" t="s">
        <v>188</v>
      </c>
    </row>
    <row r="7" spans="1:102">
      <c r="R7" s="9"/>
      <c r="Z7" s="22"/>
      <c r="AM7" s="9"/>
      <c r="AU7" s="25"/>
      <c r="BH7" s="9"/>
      <c r="BP7" s="22"/>
      <c r="CC7" s="9"/>
      <c r="CK7" s="22"/>
      <c r="CR7" s="22"/>
    </row>
    <row r="8" spans="1:102">
      <c r="A8">
        <v>1</v>
      </c>
      <c r="B8">
        <v>1</v>
      </c>
      <c r="C8" s="9"/>
      <c r="D8" s="9"/>
      <c r="E8" s="9"/>
      <c r="F8" s="20">
        <v>6</v>
      </c>
      <c r="G8" s="20">
        <v>6.8</v>
      </c>
      <c r="H8" s="20">
        <v>7.8</v>
      </c>
      <c r="I8" s="20">
        <v>7.2</v>
      </c>
      <c r="J8" s="20">
        <v>7</v>
      </c>
      <c r="K8" s="20">
        <v>7.8</v>
      </c>
      <c r="L8" s="20">
        <v>9.5</v>
      </c>
      <c r="M8" s="20">
        <v>6</v>
      </c>
      <c r="N8" s="5">
        <f t="shared" ref="N8:N13" si="0">SUM(F8:M8)</f>
        <v>58.099999999999994</v>
      </c>
      <c r="O8" s="16"/>
      <c r="P8" s="16"/>
      <c r="Q8" s="16"/>
      <c r="R8" s="9"/>
      <c r="S8" s="10"/>
      <c r="T8" s="10"/>
      <c r="U8" s="10"/>
      <c r="V8" s="10"/>
      <c r="W8" s="10"/>
      <c r="X8" s="11"/>
      <c r="Y8" s="11"/>
      <c r="Z8" s="22"/>
      <c r="AA8" s="20">
        <v>5.8</v>
      </c>
      <c r="AB8" s="20">
        <v>6.8</v>
      </c>
      <c r="AC8" s="20">
        <v>6.3</v>
      </c>
      <c r="AD8" s="20">
        <v>6.8</v>
      </c>
      <c r="AE8" s="20">
        <v>6</v>
      </c>
      <c r="AF8" s="20">
        <v>5.3</v>
      </c>
      <c r="AG8" s="20">
        <v>7.5</v>
      </c>
      <c r="AH8" s="20">
        <v>6</v>
      </c>
      <c r="AI8" s="5">
        <f t="shared" ref="AI8:AI13" si="1">SUM(AA8:AH8)</f>
        <v>50.5</v>
      </c>
      <c r="AJ8" s="16"/>
      <c r="AK8" s="16"/>
      <c r="AL8" s="16"/>
      <c r="AM8" s="9"/>
      <c r="AN8" s="10"/>
      <c r="AO8" s="10"/>
      <c r="AP8" s="10"/>
      <c r="AQ8" s="10"/>
      <c r="AR8" s="10"/>
      <c r="AS8" s="11"/>
      <c r="AT8" s="11"/>
      <c r="AU8" s="26"/>
      <c r="AV8" s="20">
        <v>5.9</v>
      </c>
      <c r="AW8" s="20">
        <v>7.1</v>
      </c>
      <c r="AX8" s="20">
        <v>6.9</v>
      </c>
      <c r="AY8" s="20">
        <v>7</v>
      </c>
      <c r="AZ8" s="20">
        <v>7.1</v>
      </c>
      <c r="BA8" s="20">
        <v>5.7</v>
      </c>
      <c r="BB8" s="20">
        <v>8.5</v>
      </c>
      <c r="BC8" s="20">
        <v>5.6</v>
      </c>
      <c r="BD8" s="5">
        <f t="shared" ref="BD8:BD13" si="2">SUM(AV8:BC8)</f>
        <v>53.800000000000004</v>
      </c>
      <c r="BE8" s="16"/>
      <c r="BF8" s="16"/>
      <c r="BG8" s="16"/>
      <c r="BH8" s="9"/>
      <c r="BI8" s="10"/>
      <c r="BJ8" s="10"/>
      <c r="BK8" s="10"/>
      <c r="BL8" s="10"/>
      <c r="BM8" s="10"/>
      <c r="BN8" s="11"/>
      <c r="BO8" s="11"/>
      <c r="BP8" s="27"/>
      <c r="BQ8" s="20">
        <v>5.8</v>
      </c>
      <c r="BR8" s="20">
        <v>5.7</v>
      </c>
      <c r="BS8" s="20">
        <v>5.5</v>
      </c>
      <c r="BT8" s="20">
        <v>6.5</v>
      </c>
      <c r="BU8" s="20">
        <v>5.8</v>
      </c>
      <c r="BV8" s="20">
        <v>6.2</v>
      </c>
      <c r="BW8" s="20">
        <v>7</v>
      </c>
      <c r="BX8" s="20">
        <v>6.5</v>
      </c>
      <c r="BY8" s="5">
        <f t="shared" ref="BY8:BY13" si="3">SUM(BQ8:BX8)</f>
        <v>49</v>
      </c>
      <c r="BZ8" s="16"/>
      <c r="CA8" s="16"/>
      <c r="CB8" s="16"/>
      <c r="CC8" s="9"/>
      <c r="CD8" s="10"/>
      <c r="CE8" s="10"/>
      <c r="CF8" s="10"/>
      <c r="CG8" s="10"/>
      <c r="CH8" s="10"/>
      <c r="CI8" s="11"/>
      <c r="CJ8" s="11"/>
      <c r="CK8" s="27"/>
      <c r="CL8" s="11"/>
      <c r="CM8" s="11"/>
      <c r="CN8" s="11"/>
      <c r="CO8" s="11"/>
      <c r="CP8" s="11"/>
      <c r="CQ8" s="9"/>
      <c r="CR8" s="27"/>
      <c r="CS8" s="11"/>
      <c r="CT8" s="11"/>
      <c r="CU8" s="11"/>
      <c r="CV8" s="11"/>
      <c r="CW8" s="11"/>
      <c r="CX8" s="9"/>
    </row>
    <row r="9" spans="1:102">
      <c r="A9">
        <v>2</v>
      </c>
      <c r="B9">
        <v>2</v>
      </c>
      <c r="C9" s="9"/>
      <c r="D9" s="9"/>
      <c r="E9" s="9"/>
      <c r="F9" s="20">
        <v>5</v>
      </c>
      <c r="G9" s="20">
        <v>7.2</v>
      </c>
      <c r="H9" s="20">
        <v>7.5</v>
      </c>
      <c r="I9" s="20">
        <v>7</v>
      </c>
      <c r="J9" s="20">
        <v>5.6</v>
      </c>
      <c r="K9" s="20">
        <v>6.8</v>
      </c>
      <c r="L9" s="20">
        <v>8.1999999999999993</v>
      </c>
      <c r="M9" s="20">
        <v>5.4</v>
      </c>
      <c r="N9" s="5">
        <f t="shared" si="0"/>
        <v>52.699999999999996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22"/>
      <c r="AA9" s="20">
        <v>6</v>
      </c>
      <c r="AB9" s="20">
        <v>6.5</v>
      </c>
      <c r="AC9" s="20">
        <v>6.8</v>
      </c>
      <c r="AD9" s="20">
        <v>6.8</v>
      </c>
      <c r="AE9" s="20">
        <v>5.5</v>
      </c>
      <c r="AF9" s="20">
        <v>5.3</v>
      </c>
      <c r="AG9" s="20">
        <v>6.5</v>
      </c>
      <c r="AH9" s="20">
        <v>5.5</v>
      </c>
      <c r="AI9" s="5">
        <f t="shared" si="1"/>
        <v>48.9</v>
      </c>
      <c r="AJ9" s="16"/>
      <c r="AK9" s="16"/>
      <c r="AL9" s="16"/>
      <c r="AM9" s="9"/>
      <c r="AN9" s="9"/>
      <c r="AO9" s="9"/>
      <c r="AP9" s="9"/>
      <c r="AQ9" s="9"/>
      <c r="AR9" s="9"/>
      <c r="AS9" s="9"/>
      <c r="AT9" s="9"/>
      <c r="AU9" s="25"/>
      <c r="AV9" s="20">
        <v>5.3</v>
      </c>
      <c r="AW9" s="20">
        <v>6.6</v>
      </c>
      <c r="AX9" s="20">
        <v>6.7</v>
      </c>
      <c r="AY9" s="20">
        <v>6.8</v>
      </c>
      <c r="AZ9" s="20">
        <v>6.7</v>
      </c>
      <c r="BA9" s="20">
        <v>5.5</v>
      </c>
      <c r="BB9" s="20">
        <v>7.1</v>
      </c>
      <c r="BC9" s="20">
        <v>5.0999999999999996</v>
      </c>
      <c r="BD9" s="5">
        <f t="shared" si="2"/>
        <v>49.800000000000004</v>
      </c>
      <c r="BE9" s="16"/>
      <c r="BF9" s="16"/>
      <c r="BG9" s="16"/>
      <c r="BH9" s="9"/>
      <c r="BI9" s="9"/>
      <c r="BJ9" s="9"/>
      <c r="BK9" s="9"/>
      <c r="BL9" s="9"/>
      <c r="BM9" s="9"/>
      <c r="BN9" s="9"/>
      <c r="BO9" s="9"/>
      <c r="BP9" s="22"/>
      <c r="BQ9" s="20">
        <v>5.6</v>
      </c>
      <c r="BR9" s="20">
        <v>5.7</v>
      </c>
      <c r="BS9" s="20">
        <v>5.7</v>
      </c>
      <c r="BT9" s="20">
        <v>6.7</v>
      </c>
      <c r="BU9" s="20">
        <v>6</v>
      </c>
      <c r="BV9" s="20">
        <v>6.5</v>
      </c>
      <c r="BW9" s="20">
        <v>6.5</v>
      </c>
      <c r="BX9" s="20">
        <v>6</v>
      </c>
      <c r="BY9" s="5">
        <f t="shared" si="3"/>
        <v>48.7</v>
      </c>
      <c r="BZ9" s="16"/>
      <c r="CA9" s="16"/>
      <c r="CB9" s="16"/>
      <c r="CC9" s="9"/>
      <c r="CD9" s="9"/>
      <c r="CE9" s="9"/>
      <c r="CF9" s="9"/>
      <c r="CG9" s="9"/>
      <c r="CH9" s="9"/>
      <c r="CI9" s="9"/>
      <c r="CJ9" s="9"/>
      <c r="CK9" s="22"/>
      <c r="CL9" s="9"/>
      <c r="CM9" s="9"/>
      <c r="CN9" s="9"/>
      <c r="CO9" s="9"/>
      <c r="CP9" s="9"/>
      <c r="CQ9" s="9"/>
      <c r="CR9" s="22"/>
      <c r="CS9" s="9"/>
      <c r="CT9" s="9"/>
      <c r="CU9" s="9"/>
      <c r="CV9" s="9"/>
      <c r="CW9" s="9"/>
      <c r="CX9" s="9"/>
    </row>
    <row r="10" spans="1:102">
      <c r="A10">
        <v>3</v>
      </c>
      <c r="B10">
        <v>3</v>
      </c>
      <c r="C10" s="9"/>
      <c r="D10" s="9"/>
      <c r="E10" s="9"/>
      <c r="F10" s="20">
        <v>4</v>
      </c>
      <c r="G10" s="20">
        <v>6.2</v>
      </c>
      <c r="H10" s="20">
        <v>6.6</v>
      </c>
      <c r="I10" s="20">
        <v>3.8</v>
      </c>
      <c r="J10" s="20">
        <v>5.4</v>
      </c>
      <c r="K10" s="20">
        <v>5.5</v>
      </c>
      <c r="L10" s="20">
        <v>6</v>
      </c>
      <c r="M10" s="20">
        <v>5.8</v>
      </c>
      <c r="N10" s="5">
        <f t="shared" si="0"/>
        <v>43.3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22"/>
      <c r="AA10" s="20">
        <v>5</v>
      </c>
      <c r="AB10" s="20">
        <v>6</v>
      </c>
      <c r="AC10" s="20">
        <v>5.8</v>
      </c>
      <c r="AD10" s="20">
        <v>5</v>
      </c>
      <c r="AE10" s="20">
        <v>5.5</v>
      </c>
      <c r="AF10" s="20">
        <v>4.8</v>
      </c>
      <c r="AG10" s="20">
        <v>5.8</v>
      </c>
      <c r="AH10" s="20">
        <v>5.5</v>
      </c>
      <c r="AI10" s="5">
        <f t="shared" si="1"/>
        <v>43.4</v>
      </c>
      <c r="AJ10" s="16"/>
      <c r="AK10" s="16"/>
      <c r="AL10" s="16"/>
      <c r="AM10" s="9"/>
      <c r="AN10" s="9"/>
      <c r="AO10" s="9"/>
      <c r="AP10" s="9"/>
      <c r="AQ10" s="9"/>
      <c r="AR10" s="9"/>
      <c r="AS10" s="9"/>
      <c r="AT10" s="9"/>
      <c r="AU10" s="25"/>
      <c r="AV10" s="20">
        <v>5.0999999999999996</v>
      </c>
      <c r="AW10" s="20">
        <v>6.7</v>
      </c>
      <c r="AX10" s="20">
        <v>6.9</v>
      </c>
      <c r="AY10" s="20">
        <v>3.2</v>
      </c>
      <c r="AZ10" s="20">
        <v>6.3</v>
      </c>
      <c r="BA10" s="20">
        <v>5.2</v>
      </c>
      <c r="BB10" s="20">
        <v>6.7</v>
      </c>
      <c r="BC10" s="20">
        <v>5.3</v>
      </c>
      <c r="BD10" s="5">
        <f t="shared" si="2"/>
        <v>45.400000000000006</v>
      </c>
      <c r="BE10" s="16"/>
      <c r="BF10" s="16"/>
      <c r="BG10" s="16"/>
      <c r="BH10" s="9"/>
      <c r="BI10" s="9"/>
      <c r="BJ10" s="9"/>
      <c r="BK10" s="9"/>
      <c r="BL10" s="9"/>
      <c r="BM10" s="9"/>
      <c r="BN10" s="9"/>
      <c r="BO10" s="9"/>
      <c r="BP10" s="22"/>
      <c r="BQ10" s="20">
        <v>5.5</v>
      </c>
      <c r="BR10" s="20">
        <v>5.5</v>
      </c>
      <c r="BS10" s="20">
        <v>5</v>
      </c>
      <c r="BT10" s="20">
        <v>4</v>
      </c>
      <c r="BU10" s="20">
        <v>5.2</v>
      </c>
      <c r="BV10" s="20">
        <v>5</v>
      </c>
      <c r="BW10" s="20">
        <v>4.5</v>
      </c>
      <c r="BX10" s="20">
        <v>5.5</v>
      </c>
      <c r="BY10" s="5">
        <f t="shared" si="3"/>
        <v>40.200000000000003</v>
      </c>
      <c r="BZ10" s="16"/>
      <c r="CA10" s="16"/>
      <c r="CB10" s="16"/>
      <c r="CC10" s="9"/>
      <c r="CD10" s="9"/>
      <c r="CE10" s="9"/>
      <c r="CF10" s="9"/>
      <c r="CG10" s="9"/>
      <c r="CH10" s="9"/>
      <c r="CI10" s="9"/>
      <c r="CJ10" s="9"/>
      <c r="CK10" s="22"/>
      <c r="CL10" s="9"/>
      <c r="CM10" s="9"/>
      <c r="CN10" s="9"/>
      <c r="CO10" s="9"/>
      <c r="CP10" s="9"/>
      <c r="CQ10" s="9"/>
      <c r="CR10" s="22"/>
      <c r="CS10" s="9"/>
      <c r="CT10" s="9"/>
      <c r="CU10" s="9"/>
      <c r="CV10" s="9"/>
      <c r="CW10" s="9"/>
      <c r="CX10" s="9"/>
    </row>
    <row r="11" spans="1:102">
      <c r="A11">
        <v>4</v>
      </c>
      <c r="B11">
        <v>4</v>
      </c>
      <c r="C11" s="9"/>
      <c r="D11" s="9"/>
      <c r="E11" s="9"/>
      <c r="F11" s="20">
        <v>5.2</v>
      </c>
      <c r="G11" s="20">
        <v>6.8</v>
      </c>
      <c r="H11" s="20">
        <v>7.2</v>
      </c>
      <c r="I11" s="20">
        <v>6.5</v>
      </c>
      <c r="J11" s="20">
        <v>7.2</v>
      </c>
      <c r="K11" s="20">
        <v>7.5</v>
      </c>
      <c r="L11" s="20">
        <v>6.6</v>
      </c>
      <c r="M11" s="20">
        <v>6.5</v>
      </c>
      <c r="N11" s="5">
        <f t="shared" si="0"/>
        <v>53.5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22"/>
      <c r="AA11" s="20">
        <v>4.8</v>
      </c>
      <c r="AB11" s="20">
        <v>6.5</v>
      </c>
      <c r="AC11" s="20">
        <v>7</v>
      </c>
      <c r="AD11" s="20">
        <v>6.8</v>
      </c>
      <c r="AE11" s="20">
        <v>5.8</v>
      </c>
      <c r="AF11" s="20">
        <v>6.5</v>
      </c>
      <c r="AG11" s="20">
        <v>5</v>
      </c>
      <c r="AH11" s="20">
        <v>4.5</v>
      </c>
      <c r="AI11" s="5">
        <f t="shared" si="1"/>
        <v>46.900000000000006</v>
      </c>
      <c r="AJ11" s="16"/>
      <c r="AK11" s="16"/>
      <c r="AL11" s="16"/>
      <c r="AM11" s="9"/>
      <c r="AN11" s="9"/>
      <c r="AO11" s="9"/>
      <c r="AP11" s="9"/>
      <c r="AQ11" s="9"/>
      <c r="AR11" s="9"/>
      <c r="AS11" s="9"/>
      <c r="AT11" s="9"/>
      <c r="AU11" s="25"/>
      <c r="AV11" s="20">
        <v>5.2</v>
      </c>
      <c r="AW11" s="20">
        <v>6.8</v>
      </c>
      <c r="AX11" s="20">
        <v>6.5</v>
      </c>
      <c r="AY11" s="20">
        <v>5.0999999999999996</v>
      </c>
      <c r="AZ11" s="20">
        <v>6.6</v>
      </c>
      <c r="BA11" s="20">
        <v>5.8</v>
      </c>
      <c r="BB11" s="20">
        <v>7.1</v>
      </c>
      <c r="BC11" s="20">
        <v>4.0999999999999996</v>
      </c>
      <c r="BD11" s="5">
        <f t="shared" si="2"/>
        <v>47.2</v>
      </c>
      <c r="BE11" s="16"/>
      <c r="BF11" s="16"/>
      <c r="BG11" s="16"/>
      <c r="BH11" s="9"/>
      <c r="BI11" s="9"/>
      <c r="BJ11" s="9"/>
      <c r="BK11" s="9"/>
      <c r="BL11" s="9"/>
      <c r="BM11" s="9"/>
      <c r="BN11" s="9"/>
      <c r="BO11" s="9"/>
      <c r="BP11" s="22"/>
      <c r="BQ11" s="20">
        <v>5</v>
      </c>
      <c r="BR11" s="20">
        <v>5.8</v>
      </c>
      <c r="BS11" s="20">
        <v>6</v>
      </c>
      <c r="BT11" s="20">
        <v>6.2</v>
      </c>
      <c r="BU11" s="20">
        <v>5.6</v>
      </c>
      <c r="BV11" s="20">
        <v>6.5</v>
      </c>
      <c r="BW11" s="20">
        <v>4.5</v>
      </c>
      <c r="BX11" s="20">
        <v>3.5</v>
      </c>
      <c r="BY11" s="5">
        <f t="shared" si="3"/>
        <v>43.1</v>
      </c>
      <c r="BZ11" s="16"/>
      <c r="CA11" s="16"/>
      <c r="CB11" s="16"/>
      <c r="CC11" s="9"/>
      <c r="CD11" s="9"/>
      <c r="CE11" s="9"/>
      <c r="CF11" s="9"/>
      <c r="CG11" s="9"/>
      <c r="CH11" s="9"/>
      <c r="CI11" s="9"/>
      <c r="CJ11" s="9"/>
      <c r="CK11" s="22"/>
      <c r="CL11" s="9"/>
      <c r="CM11" s="9"/>
      <c r="CN11" s="9"/>
      <c r="CO11" s="9"/>
      <c r="CP11" s="9"/>
      <c r="CQ11" s="9"/>
      <c r="CR11" s="22"/>
      <c r="CS11" s="9"/>
      <c r="CT11" s="9"/>
      <c r="CU11" s="9"/>
      <c r="CV11" s="9"/>
      <c r="CW11" s="9"/>
      <c r="CX11" s="9"/>
    </row>
    <row r="12" spans="1:102">
      <c r="A12">
        <v>5</v>
      </c>
      <c r="B12">
        <v>5</v>
      </c>
      <c r="C12" s="9"/>
      <c r="D12" s="9"/>
      <c r="E12" s="9"/>
      <c r="F12" s="20">
        <v>5.4</v>
      </c>
      <c r="G12" s="20">
        <v>6.8</v>
      </c>
      <c r="H12" s="20">
        <v>7</v>
      </c>
      <c r="I12" s="20">
        <v>7</v>
      </c>
      <c r="J12" s="20">
        <v>6.7</v>
      </c>
      <c r="K12" s="20">
        <v>6.5</v>
      </c>
      <c r="L12" s="20">
        <v>7</v>
      </c>
      <c r="M12" s="20">
        <v>5.5</v>
      </c>
      <c r="N12" s="5">
        <f t="shared" si="0"/>
        <v>51.9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22"/>
      <c r="AA12" s="20">
        <v>6</v>
      </c>
      <c r="AB12" s="20">
        <v>6.5</v>
      </c>
      <c r="AC12" s="20">
        <v>5.3</v>
      </c>
      <c r="AD12" s="20">
        <v>6.5</v>
      </c>
      <c r="AE12" s="20">
        <v>6.5</v>
      </c>
      <c r="AF12" s="20">
        <v>5.3</v>
      </c>
      <c r="AG12" s="20">
        <v>7</v>
      </c>
      <c r="AH12" s="20">
        <v>5</v>
      </c>
      <c r="AI12" s="5">
        <f t="shared" si="1"/>
        <v>48.1</v>
      </c>
      <c r="AJ12" s="16"/>
      <c r="AK12" s="16"/>
      <c r="AL12" s="16"/>
      <c r="AM12" s="9"/>
      <c r="AN12" s="9"/>
      <c r="AO12" s="9"/>
      <c r="AP12" s="9"/>
      <c r="AQ12" s="9"/>
      <c r="AR12" s="9"/>
      <c r="AS12" s="9"/>
      <c r="AT12" s="9"/>
      <c r="AU12" s="25"/>
      <c r="AV12" s="20">
        <v>5.2</v>
      </c>
      <c r="AW12" s="20">
        <v>6.5</v>
      </c>
      <c r="AX12" s="20">
        <v>6.4</v>
      </c>
      <c r="AY12" s="20">
        <v>6.3</v>
      </c>
      <c r="AZ12" s="20">
        <v>6.5</v>
      </c>
      <c r="BA12" s="20">
        <v>5.3</v>
      </c>
      <c r="BB12" s="20">
        <v>6.8</v>
      </c>
      <c r="BC12" s="20">
        <v>4.9000000000000004</v>
      </c>
      <c r="BD12" s="5">
        <f t="shared" si="2"/>
        <v>47.9</v>
      </c>
      <c r="BE12" s="16"/>
      <c r="BF12" s="16"/>
      <c r="BG12" s="16"/>
      <c r="BH12" s="9"/>
      <c r="BI12" s="9"/>
      <c r="BJ12" s="9"/>
      <c r="BK12" s="9"/>
      <c r="BL12" s="9"/>
      <c r="BM12" s="9"/>
      <c r="BN12" s="9"/>
      <c r="BO12" s="9"/>
      <c r="BP12" s="22"/>
      <c r="BQ12" s="20">
        <v>5.5</v>
      </c>
      <c r="BR12" s="20">
        <v>6</v>
      </c>
      <c r="BS12" s="20">
        <v>4.5</v>
      </c>
      <c r="BT12" s="20">
        <v>5.8</v>
      </c>
      <c r="BU12" s="20">
        <v>5.2</v>
      </c>
      <c r="BV12" s="20">
        <v>6</v>
      </c>
      <c r="BW12" s="20">
        <v>6</v>
      </c>
      <c r="BX12" s="20">
        <v>4</v>
      </c>
      <c r="BY12" s="5">
        <f t="shared" si="3"/>
        <v>43</v>
      </c>
      <c r="BZ12" s="16"/>
      <c r="CA12" s="16"/>
      <c r="CB12" s="16"/>
      <c r="CC12" s="9"/>
      <c r="CD12" s="9"/>
      <c r="CE12" s="9"/>
      <c r="CF12" s="9"/>
      <c r="CG12" s="9"/>
      <c r="CH12" s="9"/>
      <c r="CI12" s="9"/>
      <c r="CJ12" s="9"/>
      <c r="CK12" s="22"/>
      <c r="CL12" s="9"/>
      <c r="CM12" s="9"/>
      <c r="CN12" s="9"/>
      <c r="CO12" s="9"/>
      <c r="CP12" s="9"/>
      <c r="CQ12" s="9"/>
      <c r="CR12" s="22"/>
      <c r="CS12" s="9"/>
      <c r="CT12" s="9"/>
      <c r="CU12" s="9"/>
      <c r="CV12" s="9"/>
      <c r="CW12" s="9"/>
      <c r="CX12" s="9"/>
    </row>
    <row r="13" spans="1:102">
      <c r="A13">
        <v>6</v>
      </c>
      <c r="B13">
        <v>6</v>
      </c>
      <c r="C13" s="9"/>
      <c r="D13" s="9"/>
      <c r="E13" s="9"/>
      <c r="F13" s="20">
        <v>4.8</v>
      </c>
      <c r="G13" s="20">
        <v>6.6</v>
      </c>
      <c r="H13" s="20">
        <v>5.8</v>
      </c>
      <c r="I13" s="20">
        <v>4</v>
      </c>
      <c r="J13" s="20">
        <v>4.8</v>
      </c>
      <c r="K13" s="20">
        <v>4.8</v>
      </c>
      <c r="L13" s="20">
        <v>8.5</v>
      </c>
      <c r="M13" s="20">
        <v>5.2</v>
      </c>
      <c r="N13" s="5">
        <f t="shared" si="0"/>
        <v>44.5</v>
      </c>
      <c r="O13" s="16"/>
      <c r="P13" s="16"/>
      <c r="Q13" s="16"/>
      <c r="R13" s="9"/>
      <c r="S13" s="9"/>
      <c r="T13" s="9"/>
      <c r="U13" s="9"/>
      <c r="V13" s="9"/>
      <c r="W13" s="9"/>
      <c r="X13" s="9"/>
      <c r="Y13" s="9"/>
      <c r="Z13" s="22"/>
      <c r="AA13" s="20">
        <v>5</v>
      </c>
      <c r="AB13" s="20">
        <v>6</v>
      </c>
      <c r="AC13" s="20">
        <v>6.3</v>
      </c>
      <c r="AD13" s="20">
        <v>5.5</v>
      </c>
      <c r="AE13" s="20">
        <v>5.3</v>
      </c>
      <c r="AF13" s="20">
        <v>5</v>
      </c>
      <c r="AG13" s="20">
        <v>6.5</v>
      </c>
      <c r="AH13" s="20">
        <v>4.5</v>
      </c>
      <c r="AI13" s="5">
        <f t="shared" si="1"/>
        <v>44.1</v>
      </c>
      <c r="AJ13" s="16"/>
      <c r="AK13" s="16"/>
      <c r="AL13" s="16"/>
      <c r="AM13" s="9"/>
      <c r="AN13" s="9"/>
      <c r="AO13" s="9"/>
      <c r="AP13" s="9"/>
      <c r="AQ13" s="9"/>
      <c r="AR13" s="9"/>
      <c r="AS13" s="9"/>
      <c r="AT13" s="9"/>
      <c r="AU13" s="25"/>
      <c r="AV13" s="20">
        <v>4.7</v>
      </c>
      <c r="AW13" s="20">
        <v>6.1</v>
      </c>
      <c r="AX13" s="20">
        <v>6.3</v>
      </c>
      <c r="AY13" s="20">
        <v>3.5</v>
      </c>
      <c r="AZ13" s="20">
        <v>5.2</v>
      </c>
      <c r="BA13" s="20">
        <v>4.9000000000000004</v>
      </c>
      <c r="BB13" s="20">
        <v>7.1</v>
      </c>
      <c r="BC13" s="20">
        <v>4.5</v>
      </c>
      <c r="BD13" s="5">
        <f t="shared" si="2"/>
        <v>42.300000000000004</v>
      </c>
      <c r="BE13" s="16"/>
      <c r="BF13" s="16"/>
      <c r="BG13" s="16"/>
      <c r="BH13" s="9"/>
      <c r="BI13" s="9"/>
      <c r="BJ13" s="9"/>
      <c r="BK13" s="9"/>
      <c r="BL13" s="9"/>
      <c r="BM13" s="9"/>
      <c r="BN13" s="9"/>
      <c r="BO13" s="9"/>
      <c r="BP13" s="22"/>
      <c r="BQ13" s="20">
        <v>3.5</v>
      </c>
      <c r="BR13" s="20">
        <v>5.2</v>
      </c>
      <c r="BS13" s="20">
        <v>5</v>
      </c>
      <c r="BT13" s="20">
        <v>3.5</v>
      </c>
      <c r="BU13" s="20">
        <v>4.5</v>
      </c>
      <c r="BV13" s="20">
        <v>5</v>
      </c>
      <c r="BW13" s="20">
        <v>6.4</v>
      </c>
      <c r="BX13" s="20">
        <v>3.5</v>
      </c>
      <c r="BY13" s="5">
        <f t="shared" si="3"/>
        <v>36.6</v>
      </c>
      <c r="BZ13" s="16"/>
      <c r="CA13" s="16"/>
      <c r="CB13" s="16"/>
      <c r="CC13" s="9"/>
      <c r="CD13" s="9"/>
      <c r="CE13" s="9"/>
      <c r="CF13" s="9"/>
      <c r="CG13" s="9"/>
      <c r="CH13" s="9"/>
      <c r="CI13" s="9"/>
      <c r="CJ13" s="9"/>
      <c r="CK13" s="22"/>
      <c r="CL13" s="9"/>
      <c r="CM13" s="9"/>
      <c r="CN13" s="9"/>
      <c r="CO13" s="9"/>
      <c r="CP13" s="9"/>
      <c r="CQ13" s="9"/>
      <c r="CR13" s="22"/>
      <c r="CS13" s="9"/>
      <c r="CT13" s="9"/>
      <c r="CU13" s="9"/>
      <c r="CV13" s="9"/>
      <c r="CW13" s="9"/>
      <c r="CX13" s="9"/>
    </row>
    <row r="14" spans="1:102">
      <c r="A14" s="15" t="s">
        <v>191</v>
      </c>
      <c r="B14" s="15"/>
      <c r="C14" t="s">
        <v>134</v>
      </c>
      <c r="D14" t="s">
        <v>135</v>
      </c>
      <c r="E14" s="21" t="s">
        <v>69</v>
      </c>
      <c r="F14" s="9"/>
      <c r="G14" s="9"/>
      <c r="H14" s="9"/>
      <c r="I14" s="9"/>
      <c r="J14" s="9"/>
      <c r="K14" s="9" t="s">
        <v>193</v>
      </c>
      <c r="L14" s="9"/>
      <c r="M14" s="9"/>
      <c r="N14" s="6">
        <f>SUM(N8:N13)</f>
        <v>303.99999999999994</v>
      </c>
      <c r="O14" s="6">
        <f>(N14/6)/8</f>
        <v>6.3333333333333321</v>
      </c>
      <c r="P14" s="20">
        <v>7.5</v>
      </c>
      <c r="Q14" s="6">
        <f>(O14*0.75)+(P14*0.25)</f>
        <v>6.6249999999999991</v>
      </c>
      <c r="R14" s="9"/>
      <c r="S14" s="34">
        <v>7.8</v>
      </c>
      <c r="T14" s="20">
        <v>8</v>
      </c>
      <c r="U14" s="13">
        <f>(S14*0.7)+(T14*0.3)</f>
        <v>7.8599999999999994</v>
      </c>
      <c r="V14" s="34">
        <v>6.1</v>
      </c>
      <c r="W14" s="20">
        <v>6.2</v>
      </c>
      <c r="X14" s="6">
        <f>(U14*0.5)+(V14*0.25)+(W14*0.25)</f>
        <v>7.0049999999999999</v>
      </c>
      <c r="Y14" s="6">
        <f>(Q14+X14)/2</f>
        <v>6.8149999999999995</v>
      </c>
      <c r="Z14" s="22"/>
      <c r="AA14" s="9"/>
      <c r="AB14" s="9"/>
      <c r="AC14" s="9"/>
      <c r="AD14" s="9"/>
      <c r="AE14" s="9"/>
      <c r="AF14" s="9" t="s">
        <v>193</v>
      </c>
      <c r="AG14" s="9"/>
      <c r="AH14" s="9"/>
      <c r="AI14" s="6">
        <f>SUM(AI8:AI13)</f>
        <v>281.90000000000003</v>
      </c>
      <c r="AJ14" s="6">
        <f>(AI14/6)/8</f>
        <v>5.8729166666666677</v>
      </c>
      <c r="AK14" s="20">
        <v>6.8</v>
      </c>
      <c r="AL14" s="6">
        <f>(AJ14*0.75)+(AK14*0.25)</f>
        <v>6.1046875000000007</v>
      </c>
      <c r="AM14" s="9"/>
      <c r="AN14" s="34">
        <v>6.88</v>
      </c>
      <c r="AO14" s="20">
        <v>8.5</v>
      </c>
      <c r="AP14" s="13">
        <f>(AN14*0.7)+(AO14*0.3)</f>
        <v>7.3659999999999997</v>
      </c>
      <c r="AQ14" s="34">
        <v>6.6</v>
      </c>
      <c r="AR14" s="20">
        <v>6.8</v>
      </c>
      <c r="AS14" s="6">
        <f>(AP14*0.5)+(AQ14*0.25)+(AR14*0.25)</f>
        <v>7.0330000000000004</v>
      </c>
      <c r="AT14" s="6">
        <f>(AL14+AS14)/2</f>
        <v>6.568843750000001</v>
      </c>
      <c r="AU14" s="25"/>
      <c r="AV14" s="9"/>
      <c r="AW14" s="9"/>
      <c r="AX14" s="9"/>
      <c r="AY14" s="9"/>
      <c r="AZ14" s="9"/>
      <c r="BA14" s="9" t="s">
        <v>193</v>
      </c>
      <c r="BB14" s="9"/>
      <c r="BC14" s="9"/>
      <c r="BD14" s="6">
        <f>SUM(BD8:BD13)</f>
        <v>286.39999999999998</v>
      </c>
      <c r="BE14" s="6">
        <f>(BD14/6)/8</f>
        <v>5.9666666666666659</v>
      </c>
      <c r="BF14" s="20">
        <v>6.6</v>
      </c>
      <c r="BG14" s="6">
        <f>(BE14*0.75)+(BF14*0.25)</f>
        <v>6.125</v>
      </c>
      <c r="BH14" s="9"/>
      <c r="BI14" s="34">
        <v>7.55</v>
      </c>
      <c r="BJ14" s="20">
        <v>8.4</v>
      </c>
      <c r="BK14" s="13">
        <f>(BI14*0.7)+(BJ14*0.3)</f>
        <v>7.8049999999999997</v>
      </c>
      <c r="BL14" s="34">
        <v>6.3</v>
      </c>
      <c r="BM14" s="20">
        <v>6.5</v>
      </c>
      <c r="BN14" s="6">
        <f>(BK14*0.5)+(BL14*0.25)+(BM14*0.25)</f>
        <v>7.1025</v>
      </c>
      <c r="BO14" s="6">
        <f>(BG14+BN14)/2</f>
        <v>6.6137499999999996</v>
      </c>
      <c r="BP14" s="27"/>
      <c r="BQ14" s="9"/>
      <c r="BR14" s="9"/>
      <c r="BS14" s="9"/>
      <c r="BT14" s="9"/>
      <c r="BU14" s="9"/>
      <c r="BV14" s="9" t="s">
        <v>193</v>
      </c>
      <c r="BW14" s="9"/>
      <c r="BX14" s="9"/>
      <c r="BY14" s="6">
        <f>SUM(BY8:BY13)</f>
        <v>260.60000000000002</v>
      </c>
      <c r="BZ14" s="6">
        <f>(BY14/6)/8</f>
        <v>5.4291666666666671</v>
      </c>
      <c r="CA14" s="20">
        <v>6.2</v>
      </c>
      <c r="CB14" s="6">
        <f>(BZ14*0.75)+(CA14*0.25)</f>
        <v>5.6218750000000002</v>
      </c>
      <c r="CC14" s="9"/>
      <c r="CD14" s="34">
        <v>7.8</v>
      </c>
      <c r="CE14" s="20">
        <v>8</v>
      </c>
      <c r="CF14" s="13">
        <f>(CD14*0.7)+(CE14*0.3)</f>
        <v>7.8599999999999994</v>
      </c>
      <c r="CG14" s="34">
        <v>6.7</v>
      </c>
      <c r="CH14" s="20">
        <v>6.2</v>
      </c>
      <c r="CI14" s="6">
        <f>(CF14*0.5)+(CG14*0.25)+(CH14*0.25)</f>
        <v>7.1549999999999994</v>
      </c>
      <c r="CJ14" s="6">
        <f>(CB14+CI14)/2</f>
        <v>6.3884375000000002</v>
      </c>
      <c r="CK14" s="27"/>
      <c r="CL14" s="6">
        <f>Y14</f>
        <v>6.8149999999999995</v>
      </c>
      <c r="CM14" s="6">
        <f>AT14</f>
        <v>6.568843750000001</v>
      </c>
      <c r="CN14" s="6">
        <f>BO14</f>
        <v>6.6137499999999996</v>
      </c>
      <c r="CO14" s="6">
        <f>CJ14</f>
        <v>6.3884375000000002</v>
      </c>
      <c r="CP14" s="6">
        <f>AVERAGE(CL14:CO14)</f>
        <v>6.5965078125000005</v>
      </c>
      <c r="CQ14">
        <v>2</v>
      </c>
      <c r="CR14" s="27"/>
      <c r="CS14" s="6">
        <f>Q14</f>
        <v>6.6249999999999991</v>
      </c>
      <c r="CT14" s="6">
        <f>AL14</f>
        <v>6.1046875000000007</v>
      </c>
      <c r="CU14" s="6">
        <f>BG14</f>
        <v>6.125</v>
      </c>
      <c r="CV14" s="6">
        <f>CB14</f>
        <v>5.6218750000000002</v>
      </c>
      <c r="CW14" s="6">
        <f>AVERAGE(CS14:CV14)</f>
        <v>6.119140625</v>
      </c>
      <c r="CX14">
        <v>2</v>
      </c>
    </row>
    <row r="15" spans="1:102"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6" spans="1:102">
      <c r="A16">
        <v>1</v>
      </c>
      <c r="B16">
        <v>1</v>
      </c>
      <c r="C16" s="9"/>
      <c r="D16" s="9"/>
      <c r="E16" s="9"/>
      <c r="F16" s="20">
        <v>5.4</v>
      </c>
      <c r="G16" s="20">
        <v>7.8</v>
      </c>
      <c r="H16" s="20">
        <v>8.5</v>
      </c>
      <c r="I16" s="20">
        <v>8.1999999999999993</v>
      </c>
      <c r="J16" s="20">
        <v>6.8</v>
      </c>
      <c r="K16" s="20">
        <v>8</v>
      </c>
      <c r="L16" s="20">
        <v>8.8000000000000007</v>
      </c>
      <c r="M16" s="20">
        <v>7.9</v>
      </c>
      <c r="N16" s="5">
        <f t="shared" ref="N16:N21" si="4">SUM(F16:M16)</f>
        <v>61.4</v>
      </c>
      <c r="O16" s="16"/>
      <c r="P16" s="16"/>
      <c r="Q16" s="16"/>
      <c r="R16" s="9"/>
      <c r="S16" s="10"/>
      <c r="T16" s="10"/>
      <c r="U16" s="10"/>
      <c r="V16" s="10"/>
      <c r="W16" s="10"/>
      <c r="X16" s="11"/>
      <c r="Y16" s="11"/>
      <c r="Z16" s="22"/>
      <c r="AA16" s="20">
        <v>5.5</v>
      </c>
      <c r="AB16" s="20">
        <v>6.5</v>
      </c>
      <c r="AC16" s="20">
        <v>6.8</v>
      </c>
      <c r="AD16" s="20">
        <v>6.8</v>
      </c>
      <c r="AE16" s="20">
        <v>6.5</v>
      </c>
      <c r="AF16" s="20">
        <v>6</v>
      </c>
      <c r="AG16" s="20">
        <v>7.5</v>
      </c>
      <c r="AH16" s="20">
        <v>6.5</v>
      </c>
      <c r="AI16" s="5">
        <f t="shared" ref="AI16:AI21" si="5">SUM(AA16:AH16)</f>
        <v>52.1</v>
      </c>
      <c r="AJ16" s="16"/>
      <c r="AK16" s="16"/>
      <c r="AL16" s="16"/>
      <c r="AM16" s="9"/>
      <c r="AN16" s="10"/>
      <c r="AO16" s="10"/>
      <c r="AP16" s="10"/>
      <c r="AQ16" s="10"/>
      <c r="AR16" s="10"/>
      <c r="AS16" s="11"/>
      <c r="AT16" s="11"/>
      <c r="AU16" s="26"/>
      <c r="AV16" s="20">
        <v>5.9</v>
      </c>
      <c r="AW16" s="20">
        <v>6.3</v>
      </c>
      <c r="AX16" s="20">
        <v>6.9</v>
      </c>
      <c r="AY16" s="20">
        <v>7.4</v>
      </c>
      <c r="AZ16" s="20">
        <v>7</v>
      </c>
      <c r="BA16" s="20">
        <v>6.4</v>
      </c>
      <c r="BB16" s="20">
        <v>7.5</v>
      </c>
      <c r="BC16" s="20">
        <v>6.6</v>
      </c>
      <c r="BD16" s="5">
        <f t="shared" ref="BD16:BD21" si="6">SUM(AV16:BC16)</f>
        <v>54</v>
      </c>
      <c r="BE16" s="16"/>
      <c r="BF16" s="16"/>
      <c r="BG16" s="16"/>
      <c r="BH16" s="9"/>
      <c r="BI16" s="10"/>
      <c r="BJ16" s="10"/>
      <c r="BK16" s="10"/>
      <c r="BL16" s="10"/>
      <c r="BM16" s="10"/>
      <c r="BN16" s="11"/>
      <c r="BO16" s="11"/>
      <c r="BP16" s="27"/>
      <c r="BQ16" s="20">
        <v>5.8</v>
      </c>
      <c r="BR16" s="20">
        <v>6</v>
      </c>
      <c r="BS16" s="20">
        <v>6</v>
      </c>
      <c r="BT16" s="20">
        <v>8.5</v>
      </c>
      <c r="BU16" s="20">
        <v>5.8</v>
      </c>
      <c r="BV16" s="20">
        <v>8</v>
      </c>
      <c r="BW16" s="20">
        <v>7.8</v>
      </c>
      <c r="BX16" s="20">
        <v>7.5</v>
      </c>
      <c r="BY16" s="5">
        <f t="shared" ref="BY16:BY21" si="7">SUM(BQ16:BX16)</f>
        <v>55.4</v>
      </c>
      <c r="BZ16" s="16"/>
      <c r="CA16" s="16"/>
      <c r="CB16" s="16"/>
      <c r="CC16" s="9"/>
      <c r="CD16" s="10"/>
      <c r="CE16" s="10"/>
      <c r="CF16" s="10"/>
      <c r="CG16" s="10"/>
      <c r="CH16" s="10"/>
      <c r="CI16" s="11"/>
      <c r="CJ16" s="11"/>
      <c r="CK16" s="27"/>
      <c r="CL16" s="11"/>
      <c r="CM16" s="11"/>
      <c r="CN16" s="11"/>
      <c r="CO16" s="11"/>
      <c r="CP16" s="11"/>
      <c r="CQ16" s="9"/>
      <c r="CR16" s="27"/>
      <c r="CS16" s="11"/>
      <c r="CT16" s="11"/>
      <c r="CU16" s="11"/>
      <c r="CV16" s="11"/>
      <c r="CW16" s="11"/>
      <c r="CX16" s="9"/>
    </row>
    <row r="17" spans="1:102">
      <c r="A17">
        <v>2</v>
      </c>
      <c r="B17">
        <v>2</v>
      </c>
      <c r="C17" s="9"/>
      <c r="D17" s="9"/>
      <c r="E17" s="9"/>
      <c r="F17" s="20">
        <v>5.3</v>
      </c>
      <c r="G17" s="20">
        <v>6.5</v>
      </c>
      <c r="H17" s="20">
        <v>6</v>
      </c>
      <c r="I17" s="20">
        <v>4.5</v>
      </c>
      <c r="J17" s="20">
        <v>5.2</v>
      </c>
      <c r="K17" s="20">
        <v>6.2</v>
      </c>
      <c r="L17" s="20">
        <v>6.4</v>
      </c>
      <c r="M17" s="20">
        <v>6</v>
      </c>
      <c r="N17" s="5">
        <f t="shared" si="4"/>
        <v>46.1</v>
      </c>
      <c r="O17" s="16"/>
      <c r="P17" s="16"/>
      <c r="Q17" s="16"/>
      <c r="R17" s="9"/>
      <c r="S17" s="9"/>
      <c r="T17" s="9"/>
      <c r="U17" s="9"/>
      <c r="V17" s="9"/>
      <c r="W17" s="9"/>
      <c r="X17" s="9"/>
      <c r="Y17" s="9"/>
      <c r="Z17" s="22"/>
      <c r="AA17" s="20">
        <v>5</v>
      </c>
      <c r="AB17" s="20">
        <v>6</v>
      </c>
      <c r="AC17" s="20">
        <v>5.3</v>
      </c>
      <c r="AD17" s="20">
        <v>6.8</v>
      </c>
      <c r="AE17" s="20">
        <v>5.5</v>
      </c>
      <c r="AF17" s="20">
        <v>5</v>
      </c>
      <c r="AG17" s="20">
        <v>5.8</v>
      </c>
      <c r="AH17" s="20">
        <v>6.3</v>
      </c>
      <c r="AI17" s="5">
        <f t="shared" si="5"/>
        <v>45.699999999999996</v>
      </c>
      <c r="AJ17" s="16"/>
      <c r="AK17" s="16"/>
      <c r="AL17" s="16"/>
      <c r="AM17" s="9"/>
      <c r="AN17" s="9"/>
      <c r="AO17" s="9"/>
      <c r="AP17" s="9"/>
      <c r="AQ17" s="9"/>
      <c r="AR17" s="9"/>
      <c r="AS17" s="9"/>
      <c r="AT17" s="9"/>
      <c r="AU17" s="25"/>
      <c r="AV17" s="20">
        <v>5.2</v>
      </c>
      <c r="AW17" s="20">
        <v>6.3</v>
      </c>
      <c r="AX17" s="20">
        <v>5.3</v>
      </c>
      <c r="AY17" s="20">
        <v>3.2</v>
      </c>
      <c r="AZ17" s="20">
        <v>5.5</v>
      </c>
      <c r="BA17" s="20">
        <v>5.4</v>
      </c>
      <c r="BB17" s="20">
        <v>6.8</v>
      </c>
      <c r="BC17" s="20">
        <v>5.6</v>
      </c>
      <c r="BD17" s="5">
        <f t="shared" si="6"/>
        <v>43.3</v>
      </c>
      <c r="BE17" s="16"/>
      <c r="BF17" s="16"/>
      <c r="BG17" s="16"/>
      <c r="BH17" s="9"/>
      <c r="BI17" s="9"/>
      <c r="BJ17" s="9"/>
      <c r="BK17" s="9"/>
      <c r="BL17" s="9"/>
      <c r="BM17" s="9"/>
      <c r="BN17" s="9"/>
      <c r="BO17" s="9"/>
      <c r="BP17" s="22"/>
      <c r="BQ17" s="20">
        <v>5.5</v>
      </c>
      <c r="BR17" s="20">
        <v>5.8</v>
      </c>
      <c r="BS17" s="20">
        <v>4.8</v>
      </c>
      <c r="BT17" s="20">
        <v>6</v>
      </c>
      <c r="BU17" s="20">
        <v>5</v>
      </c>
      <c r="BV17" s="20">
        <v>6</v>
      </c>
      <c r="BW17" s="20">
        <v>6</v>
      </c>
      <c r="BX17" s="20">
        <v>6.5</v>
      </c>
      <c r="BY17" s="5">
        <f t="shared" si="7"/>
        <v>45.6</v>
      </c>
      <c r="BZ17" s="16"/>
      <c r="CA17" s="16"/>
      <c r="CB17" s="16"/>
      <c r="CC17" s="9"/>
      <c r="CD17" s="9"/>
      <c r="CE17" s="9"/>
      <c r="CF17" s="9"/>
      <c r="CG17" s="9"/>
      <c r="CH17" s="9"/>
      <c r="CI17" s="9"/>
      <c r="CJ17" s="9"/>
      <c r="CK17" s="22"/>
      <c r="CL17" s="9"/>
      <c r="CM17" s="9"/>
      <c r="CN17" s="9"/>
      <c r="CO17" s="9"/>
      <c r="CP17" s="9"/>
      <c r="CQ17" s="9"/>
      <c r="CR17" s="22"/>
      <c r="CS17" s="9"/>
      <c r="CT17" s="9"/>
      <c r="CU17" s="9"/>
      <c r="CV17" s="9"/>
      <c r="CW17" s="9"/>
      <c r="CX17" s="9"/>
    </row>
    <row r="18" spans="1:102">
      <c r="A18">
        <v>3</v>
      </c>
      <c r="B18">
        <v>3</v>
      </c>
      <c r="C18" s="9"/>
      <c r="D18" s="9"/>
      <c r="E18" s="9"/>
      <c r="F18" s="20">
        <v>5.2</v>
      </c>
      <c r="G18" s="20">
        <v>8</v>
      </c>
      <c r="H18" s="20">
        <v>5.4</v>
      </c>
      <c r="I18" s="20">
        <v>6.8</v>
      </c>
      <c r="J18" s="20">
        <v>8.5</v>
      </c>
      <c r="K18" s="20">
        <v>3.5</v>
      </c>
      <c r="L18" s="20">
        <v>9</v>
      </c>
      <c r="M18" s="20">
        <v>9</v>
      </c>
      <c r="N18" s="5">
        <f t="shared" si="4"/>
        <v>55.400000000000006</v>
      </c>
      <c r="O18" s="16"/>
      <c r="P18" s="16"/>
      <c r="Q18" s="16"/>
      <c r="R18" s="9"/>
      <c r="S18" s="9"/>
      <c r="T18" s="9"/>
      <c r="U18" s="9"/>
      <c r="V18" s="9"/>
      <c r="W18" s="9"/>
      <c r="X18" s="9"/>
      <c r="Y18" s="9"/>
      <c r="Z18" s="22"/>
      <c r="AA18" s="20">
        <v>5.5</v>
      </c>
      <c r="AB18" s="20">
        <v>6.3</v>
      </c>
      <c r="AC18" s="20">
        <v>5.8</v>
      </c>
      <c r="AD18" s="20">
        <v>6.8</v>
      </c>
      <c r="AE18" s="20">
        <v>6.8</v>
      </c>
      <c r="AF18" s="20">
        <v>4</v>
      </c>
      <c r="AG18" s="20">
        <v>6.5</v>
      </c>
      <c r="AH18" s="20">
        <v>6.8</v>
      </c>
      <c r="AI18" s="5">
        <f t="shared" si="5"/>
        <v>48.5</v>
      </c>
      <c r="AJ18" s="16"/>
      <c r="AK18" s="16"/>
      <c r="AL18" s="16"/>
      <c r="AM18" s="9"/>
      <c r="AN18" s="9"/>
      <c r="AO18" s="9"/>
      <c r="AP18" s="9"/>
      <c r="AQ18" s="9"/>
      <c r="AR18" s="9"/>
      <c r="AS18" s="9"/>
      <c r="AT18" s="9"/>
      <c r="AU18" s="25"/>
      <c r="AV18" s="20">
        <v>5.3</v>
      </c>
      <c r="AW18" s="20">
        <v>6.1</v>
      </c>
      <c r="AX18" s="20">
        <v>5.7</v>
      </c>
      <c r="AY18" s="20">
        <v>6.2</v>
      </c>
      <c r="AZ18" s="20">
        <v>7.2</v>
      </c>
      <c r="BA18" s="20">
        <v>2.2999999999999998</v>
      </c>
      <c r="BB18" s="20">
        <v>7.1</v>
      </c>
      <c r="BC18" s="20">
        <v>6.8</v>
      </c>
      <c r="BD18" s="5">
        <f t="shared" si="6"/>
        <v>46.699999999999996</v>
      </c>
      <c r="BE18" s="16"/>
      <c r="BF18" s="16"/>
      <c r="BG18" s="16"/>
      <c r="BH18" s="9"/>
      <c r="BI18" s="9"/>
      <c r="BJ18" s="9"/>
      <c r="BK18" s="9"/>
      <c r="BL18" s="9"/>
      <c r="BM18" s="9"/>
      <c r="BN18" s="9"/>
      <c r="BO18" s="9"/>
      <c r="BP18" s="22"/>
      <c r="BQ18" s="20">
        <v>5</v>
      </c>
      <c r="BR18" s="20">
        <v>6</v>
      </c>
      <c r="BS18" s="20">
        <v>5</v>
      </c>
      <c r="BT18" s="20">
        <v>6.5</v>
      </c>
      <c r="BU18" s="20">
        <v>6.4</v>
      </c>
      <c r="BV18" s="20">
        <v>4</v>
      </c>
      <c r="BW18" s="20">
        <v>6.4</v>
      </c>
      <c r="BX18" s="20">
        <v>7.5</v>
      </c>
      <c r="BY18" s="5">
        <f t="shared" si="7"/>
        <v>46.8</v>
      </c>
      <c r="BZ18" s="16"/>
      <c r="CA18" s="16"/>
      <c r="CB18" s="16"/>
      <c r="CC18" s="9"/>
      <c r="CD18" s="9"/>
      <c r="CE18" s="9"/>
      <c r="CF18" s="9"/>
      <c r="CG18" s="9"/>
      <c r="CH18" s="9"/>
      <c r="CI18" s="9"/>
      <c r="CJ18" s="9"/>
      <c r="CK18" s="22"/>
      <c r="CL18" s="9"/>
      <c r="CM18" s="9"/>
      <c r="CN18" s="9"/>
      <c r="CO18" s="9"/>
      <c r="CP18" s="9"/>
      <c r="CQ18" s="9"/>
      <c r="CR18" s="22"/>
      <c r="CS18" s="9"/>
      <c r="CT18" s="9"/>
      <c r="CU18" s="9"/>
      <c r="CV18" s="9"/>
      <c r="CW18" s="9"/>
      <c r="CX18" s="9"/>
    </row>
    <row r="19" spans="1:102">
      <c r="A19">
        <v>4</v>
      </c>
      <c r="B19">
        <v>4</v>
      </c>
      <c r="C19" s="9"/>
      <c r="D19" s="9"/>
      <c r="E19" s="9"/>
      <c r="F19" s="20">
        <v>5.2</v>
      </c>
      <c r="G19" s="20">
        <v>8</v>
      </c>
      <c r="H19" s="20">
        <v>7.4</v>
      </c>
      <c r="I19" s="20">
        <v>6.8</v>
      </c>
      <c r="J19" s="20">
        <v>6.2</v>
      </c>
      <c r="K19" s="20">
        <v>6.3</v>
      </c>
      <c r="L19" s="20">
        <v>8</v>
      </c>
      <c r="M19" s="20">
        <v>7</v>
      </c>
      <c r="N19" s="5">
        <f t="shared" si="4"/>
        <v>54.9</v>
      </c>
      <c r="O19" s="16"/>
      <c r="P19" s="16"/>
      <c r="Q19" s="16"/>
      <c r="R19" s="9"/>
      <c r="S19" s="9"/>
      <c r="T19" s="9"/>
      <c r="U19" s="9"/>
      <c r="V19" s="9"/>
      <c r="W19" s="9"/>
      <c r="X19" s="9"/>
      <c r="Y19" s="9"/>
      <c r="Z19" s="22"/>
      <c r="AA19" s="20">
        <v>5.5</v>
      </c>
      <c r="AB19" s="20">
        <v>5.8</v>
      </c>
      <c r="AC19" s="20">
        <v>5.8</v>
      </c>
      <c r="AD19" s="20">
        <v>4.8</v>
      </c>
      <c r="AE19" s="20">
        <v>5</v>
      </c>
      <c r="AF19" s="20">
        <v>5.2</v>
      </c>
      <c r="AG19" s="20">
        <v>6.3</v>
      </c>
      <c r="AH19" s="20">
        <v>6.3</v>
      </c>
      <c r="AI19" s="5">
        <f t="shared" si="5"/>
        <v>44.699999999999996</v>
      </c>
      <c r="AJ19" s="16"/>
      <c r="AK19" s="16"/>
      <c r="AL19" s="16"/>
      <c r="AM19" s="9"/>
      <c r="AN19" s="9"/>
      <c r="AO19" s="9"/>
      <c r="AP19" s="9"/>
      <c r="AQ19" s="9"/>
      <c r="AR19" s="9"/>
      <c r="AS19" s="9"/>
      <c r="AT19" s="9"/>
      <c r="AU19" s="25"/>
      <c r="AV19" s="20">
        <v>5.4</v>
      </c>
      <c r="AW19" s="20">
        <v>6.3</v>
      </c>
      <c r="AX19" s="20">
        <v>5.2</v>
      </c>
      <c r="AY19" s="20">
        <v>4.0999999999999996</v>
      </c>
      <c r="AZ19" s="20">
        <v>5.2</v>
      </c>
      <c r="BA19" s="20">
        <v>5.0999999999999996</v>
      </c>
      <c r="BB19" s="20">
        <v>7</v>
      </c>
      <c r="BC19" s="20">
        <v>5.9</v>
      </c>
      <c r="BD19" s="5">
        <f t="shared" si="6"/>
        <v>44.199999999999996</v>
      </c>
      <c r="BE19" s="16"/>
      <c r="BF19" s="16"/>
      <c r="BG19" s="16"/>
      <c r="BH19" s="9"/>
      <c r="BI19" s="9"/>
      <c r="BJ19" s="9"/>
      <c r="BK19" s="9"/>
      <c r="BL19" s="9"/>
      <c r="BM19" s="9"/>
      <c r="BN19" s="9"/>
      <c r="BO19" s="9"/>
      <c r="BP19" s="22"/>
      <c r="BQ19" s="20">
        <v>5.5</v>
      </c>
      <c r="BR19" s="20">
        <v>5</v>
      </c>
      <c r="BS19" s="20">
        <v>5</v>
      </c>
      <c r="BT19" s="20">
        <v>6</v>
      </c>
      <c r="BU19" s="20">
        <v>5.5</v>
      </c>
      <c r="BV19" s="20">
        <v>5.8</v>
      </c>
      <c r="BW19" s="20">
        <v>6</v>
      </c>
      <c r="BX19" s="20">
        <v>7.3</v>
      </c>
      <c r="BY19" s="5">
        <f t="shared" si="7"/>
        <v>46.099999999999994</v>
      </c>
      <c r="BZ19" s="16"/>
      <c r="CA19" s="16"/>
      <c r="CB19" s="16"/>
      <c r="CC19" s="9"/>
      <c r="CD19" s="9"/>
      <c r="CE19" s="9"/>
      <c r="CF19" s="9"/>
      <c r="CG19" s="9"/>
      <c r="CH19" s="9"/>
      <c r="CI19" s="9"/>
      <c r="CJ19" s="9"/>
      <c r="CK19" s="22"/>
      <c r="CL19" s="9"/>
      <c r="CM19" s="9"/>
      <c r="CN19" s="9"/>
      <c r="CO19" s="9"/>
      <c r="CP19" s="9"/>
      <c r="CQ19" s="9"/>
      <c r="CR19" s="22"/>
      <c r="CS19" s="9"/>
      <c r="CT19" s="9"/>
      <c r="CU19" s="9"/>
      <c r="CV19" s="9"/>
      <c r="CW19" s="9"/>
      <c r="CX19" s="9"/>
    </row>
    <row r="20" spans="1:102">
      <c r="A20">
        <v>5</v>
      </c>
      <c r="B20">
        <v>5</v>
      </c>
      <c r="C20" s="9"/>
      <c r="D20" s="9"/>
      <c r="E20" s="9"/>
      <c r="F20" s="20">
        <v>6.6</v>
      </c>
      <c r="G20" s="20">
        <v>6.2</v>
      </c>
      <c r="H20" s="20">
        <v>5.2</v>
      </c>
      <c r="I20" s="20">
        <v>4.8</v>
      </c>
      <c r="J20" s="20">
        <v>6.4</v>
      </c>
      <c r="K20" s="20">
        <v>6.2</v>
      </c>
      <c r="L20" s="20">
        <v>6</v>
      </c>
      <c r="M20" s="20">
        <v>7.2</v>
      </c>
      <c r="N20" s="5">
        <f t="shared" si="4"/>
        <v>48.600000000000009</v>
      </c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22"/>
      <c r="AA20" s="20">
        <v>5.3</v>
      </c>
      <c r="AB20" s="20">
        <v>6</v>
      </c>
      <c r="AC20" s="20">
        <v>5.3</v>
      </c>
      <c r="AD20" s="20">
        <v>4.8</v>
      </c>
      <c r="AE20" s="20">
        <v>5</v>
      </c>
      <c r="AF20" s="20">
        <v>5</v>
      </c>
      <c r="AG20" s="20">
        <v>4.8</v>
      </c>
      <c r="AH20" s="20">
        <v>6</v>
      </c>
      <c r="AI20" s="5">
        <f t="shared" si="5"/>
        <v>42.2</v>
      </c>
      <c r="AJ20" s="16"/>
      <c r="AK20" s="16"/>
      <c r="AL20" s="16"/>
      <c r="AM20" s="9"/>
      <c r="AN20" s="9"/>
      <c r="AO20" s="9"/>
      <c r="AP20" s="9"/>
      <c r="AQ20" s="9"/>
      <c r="AR20" s="9"/>
      <c r="AS20" s="9"/>
      <c r="AT20" s="9"/>
      <c r="AU20" s="25"/>
      <c r="AV20" s="20">
        <v>5.4</v>
      </c>
      <c r="AW20" s="20">
        <v>6.1</v>
      </c>
      <c r="AX20" s="20">
        <v>3.8</v>
      </c>
      <c r="AY20" s="20">
        <v>4.5</v>
      </c>
      <c r="AZ20" s="20">
        <v>5</v>
      </c>
      <c r="BA20" s="20">
        <v>5.2</v>
      </c>
      <c r="BB20" s="20">
        <v>5.0999999999999996</v>
      </c>
      <c r="BC20" s="20">
        <v>5.9</v>
      </c>
      <c r="BD20" s="5">
        <f t="shared" si="6"/>
        <v>41</v>
      </c>
      <c r="BE20" s="16"/>
      <c r="BF20" s="16"/>
      <c r="BG20" s="16"/>
      <c r="BH20" s="9"/>
      <c r="BI20" s="9"/>
      <c r="BJ20" s="9"/>
      <c r="BK20" s="9"/>
      <c r="BL20" s="9"/>
      <c r="BM20" s="9"/>
      <c r="BN20" s="9"/>
      <c r="BO20" s="9"/>
      <c r="BP20" s="22"/>
      <c r="BQ20" s="20">
        <v>5</v>
      </c>
      <c r="BR20" s="20">
        <v>5.5</v>
      </c>
      <c r="BS20" s="20">
        <v>4</v>
      </c>
      <c r="BT20" s="20">
        <v>4</v>
      </c>
      <c r="BU20" s="20">
        <v>5</v>
      </c>
      <c r="BV20" s="20">
        <v>5</v>
      </c>
      <c r="BW20" s="20">
        <v>5</v>
      </c>
      <c r="BX20" s="20">
        <v>7.8</v>
      </c>
      <c r="BY20" s="5">
        <f t="shared" si="7"/>
        <v>41.3</v>
      </c>
      <c r="BZ20" s="16"/>
      <c r="CA20" s="16"/>
      <c r="CB20" s="16"/>
      <c r="CC20" s="9"/>
      <c r="CD20" s="9"/>
      <c r="CE20" s="9"/>
      <c r="CF20" s="9"/>
      <c r="CG20" s="9"/>
      <c r="CH20" s="9"/>
      <c r="CI20" s="9"/>
      <c r="CJ20" s="9"/>
      <c r="CK20" s="22"/>
      <c r="CL20" s="9"/>
      <c r="CM20" s="9"/>
      <c r="CN20" s="9"/>
      <c r="CO20" s="9"/>
      <c r="CP20" s="9"/>
      <c r="CQ20" s="9"/>
      <c r="CR20" s="22"/>
      <c r="CS20" s="9"/>
      <c r="CT20" s="9"/>
      <c r="CU20" s="9"/>
      <c r="CV20" s="9"/>
      <c r="CW20" s="9"/>
      <c r="CX20" s="9"/>
    </row>
    <row r="21" spans="1:102">
      <c r="A21">
        <v>6</v>
      </c>
      <c r="B21">
        <v>6</v>
      </c>
      <c r="C21" s="9"/>
      <c r="D21" s="9"/>
      <c r="E21" s="9"/>
      <c r="F21" s="20">
        <v>5.8</v>
      </c>
      <c r="G21" s="20">
        <v>7.8</v>
      </c>
      <c r="H21" s="20">
        <v>6</v>
      </c>
      <c r="I21" s="20">
        <v>6.6</v>
      </c>
      <c r="J21" s="20">
        <v>6.5</v>
      </c>
      <c r="K21" s="20">
        <v>6.3</v>
      </c>
      <c r="L21" s="20">
        <v>7.3</v>
      </c>
      <c r="M21" s="20">
        <v>6.9</v>
      </c>
      <c r="N21" s="5">
        <f t="shared" si="4"/>
        <v>53.199999999999996</v>
      </c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22"/>
      <c r="AA21" s="20">
        <v>6.3</v>
      </c>
      <c r="AB21" s="20">
        <v>6.5</v>
      </c>
      <c r="AC21" s="20">
        <v>5.5</v>
      </c>
      <c r="AD21" s="20">
        <v>6.5</v>
      </c>
      <c r="AE21" s="20">
        <v>5.8</v>
      </c>
      <c r="AF21" s="20">
        <v>5</v>
      </c>
      <c r="AG21" s="20">
        <v>5.5</v>
      </c>
      <c r="AH21" s="20">
        <v>5.3</v>
      </c>
      <c r="AI21" s="5">
        <f t="shared" si="5"/>
        <v>46.4</v>
      </c>
      <c r="AJ21" s="16"/>
      <c r="AK21" s="16"/>
      <c r="AL21" s="16"/>
      <c r="AM21" s="9"/>
      <c r="AN21" s="9"/>
      <c r="AO21" s="9"/>
      <c r="AP21" s="9"/>
      <c r="AQ21" s="9"/>
      <c r="AR21" s="9"/>
      <c r="AS21" s="9"/>
      <c r="AT21" s="9"/>
      <c r="AU21" s="25"/>
      <c r="AV21" s="20">
        <v>5.3</v>
      </c>
      <c r="AW21" s="20">
        <v>6.5</v>
      </c>
      <c r="AX21" s="20">
        <v>6</v>
      </c>
      <c r="AY21" s="20">
        <v>6.3</v>
      </c>
      <c r="AZ21" s="20">
        <v>6.5</v>
      </c>
      <c r="BA21" s="20">
        <v>5.6</v>
      </c>
      <c r="BB21" s="20">
        <v>6.2</v>
      </c>
      <c r="BC21" s="20">
        <v>5.6</v>
      </c>
      <c r="BD21" s="5">
        <f t="shared" si="6"/>
        <v>48.000000000000007</v>
      </c>
      <c r="BE21" s="16"/>
      <c r="BF21" s="16"/>
      <c r="BG21" s="16"/>
      <c r="BH21" s="9"/>
      <c r="BI21" s="9"/>
      <c r="BJ21" s="9"/>
      <c r="BK21" s="9"/>
      <c r="BL21" s="9"/>
      <c r="BM21" s="9"/>
      <c r="BN21" s="9"/>
      <c r="BO21" s="9"/>
      <c r="BP21" s="22"/>
      <c r="BQ21" s="20">
        <v>5.3</v>
      </c>
      <c r="BR21" s="20">
        <v>6</v>
      </c>
      <c r="BS21" s="20">
        <v>5.6</v>
      </c>
      <c r="BT21" s="20">
        <v>6.4</v>
      </c>
      <c r="BU21" s="20">
        <v>6</v>
      </c>
      <c r="BV21" s="20">
        <v>5.5</v>
      </c>
      <c r="BW21" s="20">
        <v>6</v>
      </c>
      <c r="BX21" s="20">
        <v>6</v>
      </c>
      <c r="BY21" s="5">
        <f t="shared" si="7"/>
        <v>46.8</v>
      </c>
      <c r="BZ21" s="16"/>
      <c r="CA21" s="16"/>
      <c r="CB21" s="16"/>
      <c r="CC21" s="9"/>
      <c r="CD21" s="9"/>
      <c r="CE21" s="9"/>
      <c r="CF21" s="9"/>
      <c r="CG21" s="9"/>
      <c r="CH21" s="9"/>
      <c r="CI21" s="9"/>
      <c r="CJ21" s="9"/>
      <c r="CK21" s="22"/>
      <c r="CL21" s="9"/>
      <c r="CM21" s="9"/>
      <c r="CN21" s="9"/>
      <c r="CO21" s="9"/>
      <c r="CP21" s="9"/>
      <c r="CQ21" s="9"/>
      <c r="CR21" s="22"/>
      <c r="CS21" s="9"/>
      <c r="CT21" s="9"/>
      <c r="CU21" s="9"/>
      <c r="CV21" s="9"/>
      <c r="CW21" s="9"/>
      <c r="CX21" s="9"/>
    </row>
    <row r="22" spans="1:102">
      <c r="A22" s="15" t="s">
        <v>191</v>
      </c>
      <c r="B22" s="15"/>
      <c r="C22" t="s">
        <v>138</v>
      </c>
      <c r="D22" t="s">
        <v>139</v>
      </c>
      <c r="E22" s="21" t="s">
        <v>140</v>
      </c>
      <c r="F22" s="9"/>
      <c r="G22" s="9"/>
      <c r="H22" s="9"/>
      <c r="I22" s="9"/>
      <c r="J22" s="9"/>
      <c r="K22" s="9" t="s">
        <v>193</v>
      </c>
      <c r="L22" s="9"/>
      <c r="M22" s="9"/>
      <c r="N22" s="6">
        <f>SUM(N16:N21)</f>
        <v>319.60000000000002</v>
      </c>
      <c r="O22" s="6">
        <f>(N22/6)/8</f>
        <v>6.6583333333333341</v>
      </c>
      <c r="P22" s="20">
        <v>7.8</v>
      </c>
      <c r="Q22" s="6">
        <f>(O22*0.75)+(P22*0.25)</f>
        <v>6.9437500000000005</v>
      </c>
      <c r="R22" s="9"/>
      <c r="S22" s="34">
        <v>7</v>
      </c>
      <c r="T22" s="20">
        <v>8.1</v>
      </c>
      <c r="U22" s="13">
        <f>(S22*0.7)+(T22*0.3)</f>
        <v>7.3299999999999992</v>
      </c>
      <c r="V22" s="34">
        <v>5.6</v>
      </c>
      <c r="W22" s="20">
        <v>5.8</v>
      </c>
      <c r="X22" s="6">
        <f>(U22*0.5)+(V22*0.25)+(W22*0.25)</f>
        <v>6.5149999999999997</v>
      </c>
      <c r="Y22" s="6">
        <f>(Q22+X22)/2</f>
        <v>6.7293750000000001</v>
      </c>
      <c r="Z22" s="22"/>
      <c r="AA22" s="9"/>
      <c r="AB22" s="9"/>
      <c r="AC22" s="9"/>
      <c r="AD22" s="9"/>
      <c r="AE22" s="9"/>
      <c r="AF22" s="9" t="s">
        <v>193</v>
      </c>
      <c r="AG22" s="9"/>
      <c r="AH22" s="9"/>
      <c r="AI22" s="6">
        <f>SUM(AI16:AI21)</f>
        <v>279.59999999999997</v>
      </c>
      <c r="AJ22" s="6">
        <f>(AI22/6)/8</f>
        <v>5.8249999999999993</v>
      </c>
      <c r="AK22" s="20">
        <v>7.2</v>
      </c>
      <c r="AL22" s="6">
        <f>(AJ22*0.75)+(AK22*0.25)</f>
        <v>6.1687499999999993</v>
      </c>
      <c r="AM22" s="9"/>
      <c r="AN22" s="34">
        <v>7.36</v>
      </c>
      <c r="AO22" s="20">
        <v>8.8000000000000007</v>
      </c>
      <c r="AP22" s="13">
        <f>(AN22*0.7)+(AO22*0.3)</f>
        <v>7.7919999999999998</v>
      </c>
      <c r="AQ22" s="34">
        <v>7</v>
      </c>
      <c r="AR22" s="20">
        <v>6.8</v>
      </c>
      <c r="AS22" s="6">
        <f>(AP22*0.5)+(AQ22*0.25)+(AR22*0.25)</f>
        <v>7.3460000000000001</v>
      </c>
      <c r="AT22" s="6">
        <f>(AL22+AS22)/2</f>
        <v>6.7573749999999997</v>
      </c>
      <c r="AU22" s="25"/>
      <c r="AV22" s="9"/>
      <c r="AW22" s="9"/>
      <c r="AX22" s="9"/>
      <c r="AY22" s="9"/>
      <c r="AZ22" s="9"/>
      <c r="BA22" s="9" t="s">
        <v>193</v>
      </c>
      <c r="BB22" s="9"/>
      <c r="BC22" s="9"/>
      <c r="BD22" s="6">
        <f>SUM(BD16:BD21)</f>
        <v>277.2</v>
      </c>
      <c r="BE22" s="6">
        <f>(BD22/6)/8</f>
        <v>5.7749999999999995</v>
      </c>
      <c r="BF22" s="20">
        <v>7.6</v>
      </c>
      <c r="BG22" s="6">
        <f>(BE22*0.75)+(BF22*0.25)</f>
        <v>6.2312499999999993</v>
      </c>
      <c r="BH22" s="9"/>
      <c r="BI22" s="34">
        <v>7.38</v>
      </c>
      <c r="BJ22" s="20">
        <v>8.6999999999999993</v>
      </c>
      <c r="BK22" s="13">
        <f>(BI22*0.7)+(BJ22*0.3)</f>
        <v>7.7759999999999998</v>
      </c>
      <c r="BL22" s="34">
        <v>6.1</v>
      </c>
      <c r="BM22" s="20">
        <v>6.4</v>
      </c>
      <c r="BN22" s="6">
        <f>(BK22*0.5)+(BL22*0.25)+(BM22*0.25)</f>
        <v>7.0129999999999999</v>
      </c>
      <c r="BO22" s="6">
        <f>(BG22+BN22)/2</f>
        <v>6.6221249999999996</v>
      </c>
      <c r="BP22" s="27"/>
      <c r="BQ22" s="9"/>
      <c r="BR22" s="9"/>
      <c r="BS22" s="9"/>
      <c r="BT22" s="9"/>
      <c r="BU22" s="9"/>
      <c r="BV22" s="9" t="s">
        <v>193</v>
      </c>
      <c r="BW22" s="9"/>
      <c r="BX22" s="9"/>
      <c r="BY22" s="6">
        <f>SUM(BY16:BY21)</f>
        <v>282</v>
      </c>
      <c r="BZ22" s="6">
        <f>(BY22/6)/8</f>
        <v>5.875</v>
      </c>
      <c r="CA22" s="20">
        <v>7.2</v>
      </c>
      <c r="CB22" s="6">
        <f>(BZ22*0.75)+(CA22*0.25)</f>
        <v>6.2062499999999998</v>
      </c>
      <c r="CC22" s="9"/>
      <c r="CD22" s="34">
        <v>7.9</v>
      </c>
      <c r="CE22" s="20">
        <v>8.6</v>
      </c>
      <c r="CF22" s="13">
        <f>(CD22*0.7)+(CE22*0.3)</f>
        <v>8.11</v>
      </c>
      <c r="CG22" s="34">
        <v>7.4</v>
      </c>
      <c r="CH22" s="20">
        <v>6</v>
      </c>
      <c r="CI22" s="6">
        <f>(CF22*0.5)+(CG22*0.25)+(CH22*0.25)</f>
        <v>7.4049999999999994</v>
      </c>
      <c r="CJ22" s="6">
        <f>(CB22+CI22)/2</f>
        <v>6.8056249999999991</v>
      </c>
      <c r="CK22" s="27"/>
      <c r="CL22" s="6">
        <f>Y22</f>
        <v>6.7293750000000001</v>
      </c>
      <c r="CM22" s="6">
        <f>AT22</f>
        <v>6.7573749999999997</v>
      </c>
      <c r="CN22" s="6">
        <f>BO22</f>
        <v>6.6221249999999996</v>
      </c>
      <c r="CO22" s="6">
        <f>CJ22</f>
        <v>6.8056249999999991</v>
      </c>
      <c r="CP22" s="6">
        <f>AVERAGE(CL22:CO22)</f>
        <v>6.7286250000000001</v>
      </c>
      <c r="CQ22">
        <v>1</v>
      </c>
      <c r="CR22" s="27"/>
      <c r="CS22" s="6">
        <f>Q22</f>
        <v>6.9437500000000005</v>
      </c>
      <c r="CT22" s="6">
        <f>AL22</f>
        <v>6.1687499999999993</v>
      </c>
      <c r="CU22" s="6">
        <f>BG22</f>
        <v>6.2312499999999993</v>
      </c>
      <c r="CV22" s="6">
        <f>CB22</f>
        <v>6.2062499999999998</v>
      </c>
      <c r="CW22" s="6">
        <f>AVERAGE(CS22:CV22)</f>
        <v>6.3875000000000002</v>
      </c>
      <c r="CX22">
        <v>1</v>
      </c>
    </row>
  </sheetData>
  <mergeCells count="14">
    <mergeCell ref="CL4:CP4"/>
    <mergeCell ref="S4:X4"/>
    <mergeCell ref="F4:Q4"/>
    <mergeCell ref="H1:M1"/>
    <mergeCell ref="CS4:CW4"/>
    <mergeCell ref="AA4:AL4"/>
    <mergeCell ref="AN4:AS4"/>
    <mergeCell ref="AV4:BG4"/>
    <mergeCell ref="BI4:BN4"/>
    <mergeCell ref="AC1:AH1"/>
    <mergeCell ref="AX1:BC1"/>
    <mergeCell ref="BS1:BX1"/>
    <mergeCell ref="BQ4:CB4"/>
    <mergeCell ref="CD4:CI4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K22"/>
  <sheetViews>
    <sheetView topLeftCell="BU1" workbookViewId="0">
      <selection activeCell="CO14" sqref="CO14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1.1640625" customWidth="1"/>
    <col min="4" max="4" width="14" customWidth="1"/>
    <col min="5" max="5" width="18.5" customWidth="1"/>
    <col min="6" max="12" width="5.6640625" customWidth="1"/>
    <col min="13" max="13" width="7.5" customWidth="1"/>
    <col min="14" max="15" width="6.5" customWidth="1"/>
    <col min="16" max="16" width="5.6640625" customWidth="1"/>
    <col min="17" max="17" width="3.1640625" customWidth="1"/>
    <col min="18" max="21" width="5.6640625" customWidth="1"/>
    <col min="22" max="22" width="6.6640625" customWidth="1"/>
    <col min="23" max="23" width="3.1640625" customWidth="1"/>
    <col min="24" max="30" width="5.6640625" customWidth="1"/>
    <col min="31" max="31" width="7.5" customWidth="1"/>
    <col min="32" max="32" width="6.5" customWidth="1"/>
    <col min="33" max="34" width="5.6640625" customWidth="1"/>
    <col min="35" max="35" width="3.1640625" customWidth="1"/>
    <col min="36" max="39" width="5.6640625" customWidth="1"/>
    <col min="40" max="40" width="6.6640625" customWidth="1"/>
    <col min="41" max="41" width="3.1640625" customWidth="1"/>
    <col min="42" max="48" width="5.6640625" customWidth="1"/>
    <col min="49" max="49" width="7.5" customWidth="1"/>
    <col min="50" max="50" width="6.5" customWidth="1"/>
    <col min="51" max="52" width="5.6640625" customWidth="1"/>
    <col min="53" max="53" width="3.1640625" customWidth="1"/>
    <col min="54" max="57" width="5.6640625" customWidth="1"/>
    <col min="58" max="58" width="6.6640625" customWidth="1"/>
    <col min="59" max="59" width="3.1640625" customWidth="1"/>
    <col min="60" max="66" width="5.6640625" customWidth="1"/>
    <col min="67" max="67" width="7.5" customWidth="1"/>
    <col min="68" max="68" width="6.5" customWidth="1"/>
    <col min="69" max="70" width="5.6640625" customWidth="1"/>
    <col min="71" max="71" width="3.1640625" customWidth="1"/>
    <col min="72" max="75" width="5.6640625" customWidth="1"/>
    <col min="76" max="76" width="6.6640625" customWidth="1"/>
    <col min="77" max="77" width="3.1640625" customWidth="1"/>
    <col min="78" max="81" width="8.6640625" customWidth="1"/>
    <col min="82" max="82" width="11.5" bestFit="1" customWidth="1"/>
    <col min="83" max="88" width="8.6640625" customWidth="1"/>
    <col min="89" max="89" width="11.5" customWidth="1"/>
  </cols>
  <sheetData>
    <row r="1" spans="1:89">
      <c r="A1" t="s">
        <v>79</v>
      </c>
      <c r="D1" t="s">
        <v>180</v>
      </c>
      <c r="F1" t="s">
        <v>180</v>
      </c>
      <c r="H1" s="52">
        <f>E1</f>
        <v>0</v>
      </c>
      <c r="I1" s="52"/>
      <c r="J1" s="52"/>
      <c r="K1" s="52"/>
      <c r="L1" s="52"/>
      <c r="Q1" s="9"/>
      <c r="W1" s="22"/>
      <c r="X1" t="s">
        <v>181</v>
      </c>
      <c r="Z1" s="52">
        <f>E2</f>
        <v>0</v>
      </c>
      <c r="AA1" s="52"/>
      <c r="AB1" s="52"/>
      <c r="AC1" s="52"/>
      <c r="AD1" s="52"/>
      <c r="AI1" s="9"/>
      <c r="AO1" s="25"/>
      <c r="AP1" t="s">
        <v>182</v>
      </c>
      <c r="AR1" s="52">
        <f>E3</f>
        <v>0</v>
      </c>
      <c r="AS1" s="52"/>
      <c r="AT1" s="52"/>
      <c r="AU1" s="52"/>
      <c r="AV1" s="52"/>
      <c r="BA1" s="9"/>
      <c r="BG1" s="22"/>
      <c r="BH1" s="21" t="s">
        <v>128</v>
      </c>
      <c r="BJ1" s="52">
        <f>E4</f>
        <v>0</v>
      </c>
      <c r="BK1" s="52"/>
      <c r="BL1" s="52"/>
      <c r="BM1" s="52"/>
      <c r="BN1" s="52"/>
      <c r="BS1" s="9"/>
      <c r="BY1" s="22"/>
      <c r="BZ1" s="7"/>
      <c r="CA1" s="7"/>
      <c r="CB1" s="7"/>
      <c r="CC1" s="7"/>
      <c r="CD1" s="7">
        <f ca="1">NOW()</f>
        <v>42285.510821759257</v>
      </c>
      <c r="CE1" s="7"/>
      <c r="CF1" s="7"/>
      <c r="CG1" s="7"/>
      <c r="CH1" s="7"/>
      <c r="CI1" s="7"/>
      <c r="CK1" s="7">
        <f ca="1">NOW()</f>
        <v>42285.510821759257</v>
      </c>
    </row>
    <row r="2" spans="1:89">
      <c r="A2" s="1" t="s">
        <v>81</v>
      </c>
      <c r="D2" t="s">
        <v>181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D2" s="8">
        <f ca="1">NOW()</f>
        <v>42285.510821759257</v>
      </c>
      <c r="CE2" s="8"/>
      <c r="CF2" s="8"/>
      <c r="CG2" s="8"/>
      <c r="CH2" s="8"/>
      <c r="CI2" s="8"/>
      <c r="CK2" s="8">
        <f ca="1">NOW()</f>
        <v>42285.510821759257</v>
      </c>
    </row>
    <row r="3" spans="1:89">
      <c r="A3" s="1"/>
      <c r="D3" t="s">
        <v>182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D3" s="8"/>
      <c r="CE3" s="8"/>
      <c r="CF3" s="8"/>
      <c r="CG3" s="8"/>
      <c r="CH3" s="8"/>
      <c r="CI3" s="8"/>
      <c r="CK3" s="8"/>
    </row>
    <row r="4" spans="1:89">
      <c r="A4" t="s">
        <v>210</v>
      </c>
      <c r="C4" s="21" t="s">
        <v>147</v>
      </c>
      <c r="D4" s="21" t="s">
        <v>128</v>
      </c>
      <c r="E4" s="21"/>
      <c r="F4" s="53" t="s">
        <v>175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177</v>
      </c>
      <c r="S4" s="53"/>
      <c r="T4" s="53"/>
      <c r="U4" s="53"/>
      <c r="W4" s="22"/>
      <c r="X4" s="53" t="s">
        <v>175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177</v>
      </c>
      <c r="AK4" s="53"/>
      <c r="AL4" s="53"/>
      <c r="AM4" s="53"/>
      <c r="AO4" s="25"/>
      <c r="AP4" s="53" t="s">
        <v>175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177</v>
      </c>
      <c r="BC4" s="53"/>
      <c r="BD4" s="53"/>
      <c r="BE4" s="53"/>
      <c r="BG4" s="22"/>
      <c r="BH4" s="53" t="s">
        <v>175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177</v>
      </c>
      <c r="BU4" s="53"/>
      <c r="BV4" s="53"/>
      <c r="BW4" s="53"/>
      <c r="BY4" s="22"/>
      <c r="BZ4" s="54" t="s">
        <v>58</v>
      </c>
      <c r="CA4" s="54"/>
      <c r="CB4" s="54"/>
      <c r="CC4" s="54"/>
      <c r="CD4" s="54"/>
      <c r="CE4" s="54"/>
      <c r="CF4" s="53" t="s">
        <v>197</v>
      </c>
      <c r="CG4" s="52"/>
      <c r="CH4" s="52"/>
      <c r="CI4" s="52"/>
      <c r="CJ4" s="52"/>
    </row>
    <row r="5" spans="1:89">
      <c r="N5" s="2" t="s">
        <v>194</v>
      </c>
      <c r="O5" t="s">
        <v>167</v>
      </c>
      <c r="Q5" s="24"/>
      <c r="V5" s="2" t="s">
        <v>196</v>
      </c>
      <c r="W5" s="22"/>
      <c r="AF5" s="2" t="s">
        <v>194</v>
      </c>
      <c r="AG5" t="s">
        <v>167</v>
      </c>
      <c r="AI5" s="24"/>
      <c r="AN5" s="31" t="s">
        <v>196</v>
      </c>
      <c r="AO5" s="23"/>
      <c r="AX5" s="2" t="s">
        <v>194</v>
      </c>
      <c r="AY5" t="s">
        <v>167</v>
      </c>
      <c r="BA5" s="24"/>
      <c r="BF5" s="31" t="s">
        <v>196</v>
      </c>
      <c r="BG5" s="23"/>
      <c r="BP5" s="39" t="s">
        <v>194</v>
      </c>
      <c r="BQ5" t="s">
        <v>167</v>
      </c>
      <c r="BS5" s="24"/>
      <c r="BX5" s="39" t="s">
        <v>196</v>
      </c>
      <c r="BY5" s="23"/>
      <c r="BZ5" s="47"/>
      <c r="CA5" s="47"/>
      <c r="CB5" s="47"/>
      <c r="CC5" s="47"/>
      <c r="CD5" s="47"/>
      <c r="CE5" s="47"/>
      <c r="CF5" s="2"/>
      <c r="CG5" s="2"/>
      <c r="CH5" s="2"/>
      <c r="CI5" s="39"/>
      <c r="CJ5" s="2"/>
    </row>
    <row r="6" spans="1:89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170</v>
      </c>
      <c r="I6" s="2" t="s">
        <v>172</v>
      </c>
      <c r="J6" s="2" t="s">
        <v>208</v>
      </c>
      <c r="K6" s="2" t="s">
        <v>209</v>
      </c>
      <c r="L6" s="2" t="s">
        <v>256</v>
      </c>
      <c r="M6" s="2" t="s">
        <v>192</v>
      </c>
      <c r="N6" s="2" t="s">
        <v>204</v>
      </c>
      <c r="O6" s="2" t="s">
        <v>195</v>
      </c>
      <c r="P6" s="2" t="s">
        <v>174</v>
      </c>
      <c r="Q6" s="24"/>
      <c r="R6" s="36" t="s">
        <v>176</v>
      </c>
      <c r="S6" s="36" t="s">
        <v>217</v>
      </c>
      <c r="T6" s="2" t="s">
        <v>251</v>
      </c>
      <c r="U6" s="2" t="s">
        <v>192</v>
      </c>
      <c r="V6" s="2" t="s">
        <v>179</v>
      </c>
      <c r="W6" s="23"/>
      <c r="X6" s="2" t="s">
        <v>173</v>
      </c>
      <c r="Y6" s="2" t="s">
        <v>206</v>
      </c>
      <c r="Z6" s="2" t="s">
        <v>170</v>
      </c>
      <c r="AA6" s="2" t="s">
        <v>172</v>
      </c>
      <c r="AB6" s="2" t="s">
        <v>208</v>
      </c>
      <c r="AC6" s="2" t="s">
        <v>209</v>
      </c>
      <c r="AD6" s="2" t="s">
        <v>256</v>
      </c>
      <c r="AE6" s="2" t="s">
        <v>192</v>
      </c>
      <c r="AF6" s="2" t="s">
        <v>204</v>
      </c>
      <c r="AG6" s="2" t="s">
        <v>195</v>
      </c>
      <c r="AH6" s="2" t="s">
        <v>174</v>
      </c>
      <c r="AI6" s="24"/>
      <c r="AJ6" s="36" t="s">
        <v>176</v>
      </c>
      <c r="AK6" s="36" t="s">
        <v>217</v>
      </c>
      <c r="AL6" s="31" t="s">
        <v>251</v>
      </c>
      <c r="AM6" s="31" t="s">
        <v>192</v>
      </c>
      <c r="AN6" s="31" t="s">
        <v>179</v>
      </c>
      <c r="AO6" s="23"/>
      <c r="AP6" s="2" t="s">
        <v>173</v>
      </c>
      <c r="AQ6" s="2" t="s">
        <v>206</v>
      </c>
      <c r="AR6" s="2" t="s">
        <v>170</v>
      </c>
      <c r="AS6" s="2" t="s">
        <v>172</v>
      </c>
      <c r="AT6" s="2" t="s">
        <v>208</v>
      </c>
      <c r="AU6" s="2" t="s">
        <v>209</v>
      </c>
      <c r="AV6" s="2" t="s">
        <v>256</v>
      </c>
      <c r="AW6" s="2" t="s">
        <v>192</v>
      </c>
      <c r="AX6" s="2" t="s">
        <v>204</v>
      </c>
      <c r="AY6" s="2" t="s">
        <v>195</v>
      </c>
      <c r="AZ6" s="2" t="s">
        <v>174</v>
      </c>
      <c r="BA6" s="24"/>
      <c r="BB6" s="36" t="s">
        <v>176</v>
      </c>
      <c r="BC6" s="36" t="s">
        <v>217</v>
      </c>
      <c r="BD6" s="31" t="s">
        <v>251</v>
      </c>
      <c r="BE6" s="31" t="s">
        <v>192</v>
      </c>
      <c r="BF6" s="31" t="s">
        <v>179</v>
      </c>
      <c r="BG6" s="23"/>
      <c r="BH6" s="39" t="s">
        <v>173</v>
      </c>
      <c r="BI6" s="39" t="s">
        <v>206</v>
      </c>
      <c r="BJ6" s="39" t="s">
        <v>170</v>
      </c>
      <c r="BK6" s="39" t="s">
        <v>172</v>
      </c>
      <c r="BL6" s="39" t="s">
        <v>208</v>
      </c>
      <c r="BM6" s="39" t="s">
        <v>209</v>
      </c>
      <c r="BN6" s="39" t="s">
        <v>256</v>
      </c>
      <c r="BO6" s="39" t="s">
        <v>192</v>
      </c>
      <c r="BP6" s="39" t="s">
        <v>204</v>
      </c>
      <c r="BQ6" s="39" t="s">
        <v>195</v>
      </c>
      <c r="BR6" s="39" t="s">
        <v>174</v>
      </c>
      <c r="BS6" s="24"/>
      <c r="BT6" s="36" t="s">
        <v>176</v>
      </c>
      <c r="BU6" s="36" t="s">
        <v>217</v>
      </c>
      <c r="BV6" s="39" t="s">
        <v>251</v>
      </c>
      <c r="BW6" s="39" t="s">
        <v>192</v>
      </c>
      <c r="BX6" s="39" t="s">
        <v>179</v>
      </c>
      <c r="BY6" s="23"/>
      <c r="BZ6" s="47" t="s">
        <v>184</v>
      </c>
      <c r="CA6" s="47" t="s">
        <v>185</v>
      </c>
      <c r="CB6" s="47" t="s">
        <v>186</v>
      </c>
      <c r="CC6" s="47" t="s">
        <v>129</v>
      </c>
      <c r="CD6" s="47" t="s">
        <v>198</v>
      </c>
      <c r="CE6" s="47"/>
      <c r="CF6" s="2" t="s">
        <v>184</v>
      </c>
      <c r="CG6" s="2" t="s">
        <v>185</v>
      </c>
      <c r="CH6" s="2" t="s">
        <v>186</v>
      </c>
      <c r="CI6" s="47" t="s">
        <v>129</v>
      </c>
      <c r="CJ6" s="2" t="s">
        <v>198</v>
      </c>
      <c r="CK6" s="2" t="s">
        <v>188</v>
      </c>
    </row>
    <row r="7" spans="1:89">
      <c r="Q7" s="9"/>
      <c r="W7" s="22"/>
      <c r="AI7" s="9"/>
      <c r="AO7" s="25"/>
      <c r="BA7" s="9"/>
      <c r="BG7" s="22"/>
      <c r="BS7" s="9"/>
      <c r="BY7" s="22"/>
    </row>
    <row r="8" spans="1:89">
      <c r="B8">
        <v>1</v>
      </c>
      <c r="C8" s="9"/>
      <c r="D8" s="9"/>
      <c r="E8" s="9"/>
      <c r="F8" s="20">
        <v>7</v>
      </c>
      <c r="G8" s="20">
        <v>7</v>
      </c>
      <c r="H8" s="20">
        <v>6.5</v>
      </c>
      <c r="I8" s="20">
        <v>7</v>
      </c>
      <c r="J8" s="20">
        <v>5.2</v>
      </c>
      <c r="K8" s="20">
        <v>6</v>
      </c>
      <c r="L8" s="20">
        <v>5.5</v>
      </c>
      <c r="M8" s="5">
        <f t="shared" ref="M8:M13" si="0">SUM(F8:L8)</f>
        <v>44.2</v>
      </c>
      <c r="N8" s="16"/>
      <c r="O8" s="16"/>
      <c r="P8" s="16"/>
      <c r="Q8" s="9"/>
      <c r="R8" s="10"/>
      <c r="S8" s="10"/>
      <c r="T8" s="10"/>
      <c r="U8" s="11"/>
      <c r="V8" s="11"/>
      <c r="W8" s="22"/>
      <c r="X8" s="20">
        <v>6</v>
      </c>
      <c r="Y8" s="20">
        <v>6.5</v>
      </c>
      <c r="Z8" s="20">
        <v>6.3</v>
      </c>
      <c r="AA8" s="20">
        <v>5.8</v>
      </c>
      <c r="AB8" s="20">
        <v>6.5</v>
      </c>
      <c r="AC8" s="20">
        <v>6</v>
      </c>
      <c r="AD8" s="20">
        <v>6</v>
      </c>
      <c r="AE8" s="5">
        <f t="shared" ref="AE8:AE13" si="1">SUM(X8:AD8)</f>
        <v>43.1</v>
      </c>
      <c r="AF8" s="16"/>
      <c r="AG8" s="16"/>
      <c r="AH8" s="16"/>
      <c r="AI8" s="9"/>
      <c r="AJ8" s="10"/>
      <c r="AK8" s="10"/>
      <c r="AL8" s="10"/>
      <c r="AM8" s="11"/>
      <c r="AN8" s="11"/>
      <c r="AO8" s="26"/>
      <c r="AP8" s="20">
        <v>6.1</v>
      </c>
      <c r="AQ8" s="20">
        <v>6.3</v>
      </c>
      <c r="AR8" s="20">
        <v>6.4</v>
      </c>
      <c r="AS8" s="20">
        <v>6.1</v>
      </c>
      <c r="AT8" s="20">
        <v>5.7</v>
      </c>
      <c r="AU8" s="20">
        <v>6</v>
      </c>
      <c r="AV8" s="20">
        <v>5.4</v>
      </c>
      <c r="AW8" s="5">
        <f t="shared" ref="AW8:AW13" si="2">SUM(AP8:AV8)</f>
        <v>41.999999999999993</v>
      </c>
      <c r="AX8" s="16"/>
      <c r="AY8" s="16"/>
      <c r="AZ8" s="16"/>
      <c r="BA8" s="9"/>
      <c r="BB8" s="10"/>
      <c r="BC8" s="10"/>
      <c r="BD8" s="10"/>
      <c r="BE8" s="11"/>
      <c r="BF8" s="11"/>
      <c r="BG8" s="27"/>
      <c r="BH8" s="20">
        <v>6.5</v>
      </c>
      <c r="BI8" s="20">
        <v>6</v>
      </c>
      <c r="BJ8" s="20">
        <v>6</v>
      </c>
      <c r="BK8" s="20">
        <v>6</v>
      </c>
      <c r="BL8" s="20">
        <v>6.5</v>
      </c>
      <c r="BM8" s="20">
        <v>5.5</v>
      </c>
      <c r="BN8" s="20">
        <v>6</v>
      </c>
      <c r="BO8" s="5">
        <f t="shared" ref="BO8:BO13" si="3">SUM(BH8:BN8)</f>
        <v>42.5</v>
      </c>
      <c r="BP8" s="16"/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9"/>
    </row>
    <row r="9" spans="1:89">
      <c r="B9">
        <v>2</v>
      </c>
      <c r="C9" s="9"/>
      <c r="D9" s="9"/>
      <c r="E9" s="9"/>
      <c r="F9" s="20">
        <v>5.2</v>
      </c>
      <c r="G9" s="20">
        <v>5.8</v>
      </c>
      <c r="H9" s="20">
        <v>4.5</v>
      </c>
      <c r="I9" s="20">
        <v>6.2</v>
      </c>
      <c r="J9" s="20">
        <v>7</v>
      </c>
      <c r="K9" s="20">
        <v>5.5</v>
      </c>
      <c r="L9" s="20">
        <v>5.4</v>
      </c>
      <c r="M9" s="5">
        <f t="shared" si="0"/>
        <v>39.6</v>
      </c>
      <c r="N9" s="16"/>
      <c r="O9" s="16"/>
      <c r="P9" s="16"/>
      <c r="Q9" s="9"/>
      <c r="R9" s="9"/>
      <c r="S9" s="9"/>
      <c r="T9" s="9"/>
      <c r="U9" s="9"/>
      <c r="V9" s="9"/>
      <c r="W9" s="22"/>
      <c r="X9" s="20">
        <v>5.8</v>
      </c>
      <c r="Y9" s="20">
        <v>5.5</v>
      </c>
      <c r="Z9" s="20">
        <v>6</v>
      </c>
      <c r="AA9" s="20">
        <v>5</v>
      </c>
      <c r="AB9" s="20">
        <v>6</v>
      </c>
      <c r="AC9" s="20">
        <v>5.5</v>
      </c>
      <c r="AD9" s="20">
        <v>5.5</v>
      </c>
      <c r="AE9" s="5">
        <f t="shared" si="1"/>
        <v>39.299999999999997</v>
      </c>
      <c r="AF9" s="16"/>
      <c r="AG9" s="16"/>
      <c r="AH9" s="16"/>
      <c r="AI9" s="9"/>
      <c r="AJ9" s="9"/>
      <c r="AK9" s="9"/>
      <c r="AL9" s="9"/>
      <c r="AM9" s="9"/>
      <c r="AN9" s="9"/>
      <c r="AO9" s="25"/>
      <c r="AP9" s="20">
        <v>5.3</v>
      </c>
      <c r="AQ9" s="20">
        <v>5.9</v>
      </c>
      <c r="AR9" s="20">
        <v>5.7</v>
      </c>
      <c r="AS9" s="20">
        <v>6.1</v>
      </c>
      <c r="AT9" s="20">
        <v>6.5</v>
      </c>
      <c r="AU9" s="20">
        <v>5.0999999999999996</v>
      </c>
      <c r="AV9" s="20">
        <v>5.2</v>
      </c>
      <c r="AW9" s="5">
        <f t="shared" si="2"/>
        <v>39.800000000000004</v>
      </c>
      <c r="AX9" s="16"/>
      <c r="AY9" s="16"/>
      <c r="AZ9" s="16"/>
      <c r="BA9" s="9"/>
      <c r="BB9" s="9"/>
      <c r="BC9" s="9"/>
      <c r="BD9" s="9"/>
      <c r="BE9" s="9"/>
      <c r="BF9" s="9"/>
      <c r="BG9" s="22"/>
      <c r="BH9" s="20">
        <v>6</v>
      </c>
      <c r="BI9" s="20">
        <v>5.8</v>
      </c>
      <c r="BJ9" s="20">
        <v>5.5</v>
      </c>
      <c r="BK9" s="20">
        <v>5</v>
      </c>
      <c r="BL9" s="20">
        <v>6</v>
      </c>
      <c r="BM9" s="20">
        <v>5.5</v>
      </c>
      <c r="BN9" s="20">
        <v>5.8</v>
      </c>
      <c r="BO9" s="5">
        <f t="shared" si="3"/>
        <v>39.599999999999994</v>
      </c>
      <c r="BP9" s="16"/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>
      <c r="B10">
        <v>3</v>
      </c>
      <c r="C10" s="9"/>
      <c r="D10" s="9"/>
      <c r="E10" s="9"/>
      <c r="F10" s="20">
        <v>4.5</v>
      </c>
      <c r="G10" s="20">
        <v>6.6</v>
      </c>
      <c r="H10" s="20">
        <v>6.2</v>
      </c>
      <c r="I10" s="20">
        <v>8.1999999999999993</v>
      </c>
      <c r="J10" s="20">
        <v>4.5999999999999996</v>
      </c>
      <c r="K10" s="20">
        <v>4</v>
      </c>
      <c r="L10" s="20">
        <v>5.4</v>
      </c>
      <c r="M10" s="5">
        <f t="shared" si="0"/>
        <v>39.5</v>
      </c>
      <c r="N10" s="16"/>
      <c r="O10" s="16"/>
      <c r="P10" s="16"/>
      <c r="Q10" s="9"/>
      <c r="R10" s="9"/>
      <c r="S10" s="9"/>
      <c r="T10" s="9"/>
      <c r="U10" s="9"/>
      <c r="V10" s="9"/>
      <c r="W10" s="22"/>
      <c r="X10" s="20">
        <v>5</v>
      </c>
      <c r="Y10" s="20">
        <v>6</v>
      </c>
      <c r="Z10" s="20">
        <v>5</v>
      </c>
      <c r="AA10" s="20">
        <v>6</v>
      </c>
      <c r="AB10" s="20">
        <v>4</v>
      </c>
      <c r="AC10" s="20">
        <v>5.3</v>
      </c>
      <c r="AD10" s="20">
        <v>5</v>
      </c>
      <c r="AE10" s="5">
        <f t="shared" si="1"/>
        <v>36.299999999999997</v>
      </c>
      <c r="AF10" s="16"/>
      <c r="AG10" s="16"/>
      <c r="AH10" s="16"/>
      <c r="AI10" s="9"/>
      <c r="AJ10" s="9"/>
      <c r="AK10" s="9"/>
      <c r="AL10" s="9"/>
      <c r="AM10" s="9"/>
      <c r="AN10" s="9"/>
      <c r="AO10" s="25"/>
      <c r="AP10" s="20">
        <v>5.0999999999999996</v>
      </c>
      <c r="AQ10" s="20">
        <v>5.6</v>
      </c>
      <c r="AR10" s="20">
        <v>6.2</v>
      </c>
      <c r="AS10" s="20">
        <v>6.9</v>
      </c>
      <c r="AT10" s="20">
        <v>4.9000000000000004</v>
      </c>
      <c r="AU10" s="20">
        <v>3.9</v>
      </c>
      <c r="AV10" s="20">
        <v>5.2</v>
      </c>
      <c r="AW10" s="5">
        <f t="shared" si="2"/>
        <v>37.799999999999997</v>
      </c>
      <c r="AX10" s="16"/>
      <c r="AY10" s="16"/>
      <c r="AZ10" s="16"/>
      <c r="BA10" s="9"/>
      <c r="BB10" s="9"/>
      <c r="BC10" s="9"/>
      <c r="BD10" s="9"/>
      <c r="BE10" s="9"/>
      <c r="BF10" s="9"/>
      <c r="BG10" s="22"/>
      <c r="BH10" s="20">
        <v>4.5</v>
      </c>
      <c r="BI10" s="20">
        <v>5.8</v>
      </c>
      <c r="BJ10" s="20">
        <v>6</v>
      </c>
      <c r="BK10" s="20">
        <v>6.5</v>
      </c>
      <c r="BL10" s="20">
        <v>4.5</v>
      </c>
      <c r="BM10" s="20">
        <v>5</v>
      </c>
      <c r="BN10" s="20">
        <v>5.8</v>
      </c>
      <c r="BO10" s="5">
        <f t="shared" si="3"/>
        <v>38.099999999999994</v>
      </c>
      <c r="BP10" s="16"/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>
      <c r="B11">
        <v>4</v>
      </c>
      <c r="C11" s="9"/>
      <c r="D11" s="9"/>
      <c r="E11" s="9"/>
      <c r="F11" s="20">
        <v>5</v>
      </c>
      <c r="G11" s="20">
        <v>6.2</v>
      </c>
      <c r="H11" s="20">
        <v>5.2</v>
      </c>
      <c r="I11" s="20">
        <v>5.6</v>
      </c>
      <c r="J11" s="20">
        <v>4.8</v>
      </c>
      <c r="K11" s="20">
        <v>4</v>
      </c>
      <c r="L11" s="20">
        <v>5.2</v>
      </c>
      <c r="M11" s="5">
        <f t="shared" si="0"/>
        <v>36</v>
      </c>
      <c r="N11" s="16"/>
      <c r="O11" s="16"/>
      <c r="P11" s="16"/>
      <c r="Q11" s="9"/>
      <c r="R11" s="9"/>
      <c r="S11" s="9"/>
      <c r="T11" s="9"/>
      <c r="U11" s="9"/>
      <c r="V11" s="9"/>
      <c r="W11" s="22"/>
      <c r="X11" s="20">
        <v>5</v>
      </c>
      <c r="Y11" s="20">
        <v>5.5</v>
      </c>
      <c r="Z11" s="20">
        <v>5</v>
      </c>
      <c r="AA11" s="20">
        <v>5</v>
      </c>
      <c r="AB11" s="20">
        <v>4</v>
      </c>
      <c r="AC11" s="20">
        <v>5.5</v>
      </c>
      <c r="AD11" s="20">
        <v>5</v>
      </c>
      <c r="AE11" s="5">
        <f t="shared" si="1"/>
        <v>35</v>
      </c>
      <c r="AF11" s="16"/>
      <c r="AG11" s="16"/>
      <c r="AH11" s="16"/>
      <c r="AI11" s="9"/>
      <c r="AJ11" s="9"/>
      <c r="AK11" s="9"/>
      <c r="AL11" s="9"/>
      <c r="AM11" s="9"/>
      <c r="AN11" s="9"/>
      <c r="AO11" s="25"/>
      <c r="AP11" s="20">
        <v>4.8</v>
      </c>
      <c r="AQ11" s="20">
        <v>3.5</v>
      </c>
      <c r="AR11" s="20">
        <v>5.2</v>
      </c>
      <c r="AS11" s="20">
        <v>5.3</v>
      </c>
      <c r="AT11" s="20">
        <v>5.0999999999999996</v>
      </c>
      <c r="AU11" s="20">
        <v>4.0999999999999996</v>
      </c>
      <c r="AV11" s="20">
        <v>4.9000000000000004</v>
      </c>
      <c r="AW11" s="5">
        <f t="shared" si="2"/>
        <v>32.9</v>
      </c>
      <c r="AX11" s="16"/>
      <c r="AY11" s="16"/>
      <c r="AZ11" s="16"/>
      <c r="BA11" s="9"/>
      <c r="BB11" s="9"/>
      <c r="BC11" s="9"/>
      <c r="BD11" s="9"/>
      <c r="BE11" s="9"/>
      <c r="BF11" s="9"/>
      <c r="BG11" s="22"/>
      <c r="BH11" s="20">
        <v>4</v>
      </c>
      <c r="BI11" s="20">
        <v>5.5</v>
      </c>
      <c r="BJ11" s="20">
        <v>3.5</v>
      </c>
      <c r="BK11" s="20">
        <v>4</v>
      </c>
      <c r="BL11" s="20">
        <v>4</v>
      </c>
      <c r="BM11" s="20">
        <v>4</v>
      </c>
      <c r="BN11" s="20">
        <v>4.5</v>
      </c>
      <c r="BO11" s="5">
        <f t="shared" si="3"/>
        <v>29.5</v>
      </c>
      <c r="BP11" s="16"/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>
      <c r="B12">
        <v>5</v>
      </c>
      <c r="C12" s="9"/>
      <c r="D12" s="9"/>
      <c r="E12" s="9"/>
      <c r="F12" s="20">
        <v>5.0999999999999996</v>
      </c>
      <c r="G12" s="20">
        <v>5.8</v>
      </c>
      <c r="H12" s="20">
        <v>4.5999999999999996</v>
      </c>
      <c r="I12" s="20">
        <v>3</v>
      </c>
      <c r="J12" s="20">
        <v>4.5</v>
      </c>
      <c r="K12" s="20">
        <v>4.8</v>
      </c>
      <c r="L12" s="20">
        <v>5</v>
      </c>
      <c r="M12" s="5">
        <f t="shared" si="0"/>
        <v>32.799999999999997</v>
      </c>
      <c r="N12" s="16"/>
      <c r="O12" s="16"/>
      <c r="P12" s="16"/>
      <c r="Q12" s="9"/>
      <c r="R12" s="9"/>
      <c r="S12" s="9"/>
      <c r="T12" s="9"/>
      <c r="U12" s="9"/>
      <c r="V12" s="9"/>
      <c r="W12" s="22"/>
      <c r="X12" s="20">
        <v>4.8</v>
      </c>
      <c r="Y12" s="20">
        <v>5</v>
      </c>
      <c r="Z12" s="20">
        <v>4</v>
      </c>
      <c r="AA12" s="20">
        <v>4.3</v>
      </c>
      <c r="AB12" s="20">
        <v>4.5</v>
      </c>
      <c r="AC12" s="20">
        <v>5</v>
      </c>
      <c r="AD12" s="20">
        <v>4.5</v>
      </c>
      <c r="AE12" s="5">
        <f t="shared" si="1"/>
        <v>32.1</v>
      </c>
      <c r="AF12" s="16"/>
      <c r="AG12" s="16"/>
      <c r="AH12" s="16"/>
      <c r="AI12" s="9"/>
      <c r="AJ12" s="9"/>
      <c r="AK12" s="9"/>
      <c r="AL12" s="9"/>
      <c r="AM12" s="9"/>
      <c r="AN12" s="9"/>
      <c r="AO12" s="25"/>
      <c r="AP12" s="20">
        <v>5.2</v>
      </c>
      <c r="AQ12" s="20">
        <v>4.9000000000000004</v>
      </c>
      <c r="AR12" s="20">
        <v>3.2</v>
      </c>
      <c r="AS12" s="20">
        <v>2.8</v>
      </c>
      <c r="AT12" s="20">
        <v>5.0999999999999996</v>
      </c>
      <c r="AU12" s="20">
        <v>4.4000000000000004</v>
      </c>
      <c r="AV12" s="20">
        <v>4.0999999999999996</v>
      </c>
      <c r="AW12" s="5">
        <f t="shared" si="2"/>
        <v>29.700000000000003</v>
      </c>
      <c r="AX12" s="16"/>
      <c r="AY12" s="16"/>
      <c r="AZ12" s="16"/>
      <c r="BA12" s="9"/>
      <c r="BB12" s="9"/>
      <c r="BC12" s="9"/>
      <c r="BD12" s="9"/>
      <c r="BE12" s="9"/>
      <c r="BF12" s="9"/>
      <c r="BG12" s="22"/>
      <c r="BH12" s="20">
        <v>5</v>
      </c>
      <c r="BI12" s="20">
        <v>5.5</v>
      </c>
      <c r="BJ12" s="20">
        <v>3</v>
      </c>
      <c r="BK12" s="20">
        <v>3.5</v>
      </c>
      <c r="BL12" s="20">
        <v>3</v>
      </c>
      <c r="BM12" s="20">
        <v>3.5</v>
      </c>
      <c r="BN12" s="20">
        <v>4.5</v>
      </c>
      <c r="BO12" s="5">
        <f t="shared" si="3"/>
        <v>28</v>
      </c>
      <c r="BP12" s="16"/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>
      <c r="B13">
        <v>6</v>
      </c>
      <c r="C13" s="9"/>
      <c r="D13" s="9"/>
      <c r="E13" s="9"/>
      <c r="F13" s="20">
        <v>3.8</v>
      </c>
      <c r="G13" s="20">
        <v>4.7</v>
      </c>
      <c r="H13" s="20">
        <v>6.2</v>
      </c>
      <c r="I13" s="20">
        <v>7.5</v>
      </c>
      <c r="J13" s="20">
        <v>4.8</v>
      </c>
      <c r="K13" s="20">
        <v>5.2</v>
      </c>
      <c r="L13" s="20">
        <v>4.8</v>
      </c>
      <c r="M13" s="5">
        <f t="shared" si="0"/>
        <v>37</v>
      </c>
      <c r="N13" s="16"/>
      <c r="O13" s="16"/>
      <c r="P13" s="16"/>
      <c r="Q13" s="9"/>
      <c r="R13" s="9"/>
      <c r="S13" s="9"/>
      <c r="T13" s="9"/>
      <c r="U13" s="9"/>
      <c r="V13" s="9"/>
      <c r="W13" s="22"/>
      <c r="X13" s="20">
        <v>4.5</v>
      </c>
      <c r="Y13" s="20">
        <v>5.5</v>
      </c>
      <c r="Z13" s="20">
        <v>6.3</v>
      </c>
      <c r="AA13" s="20">
        <v>6.3</v>
      </c>
      <c r="AB13" s="20">
        <v>4</v>
      </c>
      <c r="AC13" s="20">
        <v>4.8</v>
      </c>
      <c r="AD13" s="20">
        <v>4.8</v>
      </c>
      <c r="AE13" s="5">
        <f t="shared" si="1"/>
        <v>36.200000000000003</v>
      </c>
      <c r="AF13" s="16"/>
      <c r="AG13" s="16"/>
      <c r="AH13" s="16"/>
      <c r="AI13" s="9"/>
      <c r="AJ13" s="9"/>
      <c r="AK13" s="9"/>
      <c r="AL13" s="9"/>
      <c r="AM13" s="9"/>
      <c r="AN13" s="9"/>
      <c r="AO13" s="25"/>
      <c r="AP13" s="20">
        <v>4.5</v>
      </c>
      <c r="AQ13" s="20">
        <v>4.5999999999999996</v>
      </c>
      <c r="AR13" s="20">
        <v>5.3</v>
      </c>
      <c r="AS13" s="20">
        <v>6.1</v>
      </c>
      <c r="AT13" s="20">
        <v>5.0999999999999996</v>
      </c>
      <c r="AU13" s="20">
        <v>4.9000000000000004</v>
      </c>
      <c r="AV13" s="20">
        <v>4.9000000000000004</v>
      </c>
      <c r="AW13" s="5">
        <f t="shared" si="2"/>
        <v>35.4</v>
      </c>
      <c r="AX13" s="16"/>
      <c r="AY13" s="16"/>
      <c r="AZ13" s="16"/>
      <c r="BA13" s="9"/>
      <c r="BB13" s="9"/>
      <c r="BC13" s="9"/>
      <c r="BD13" s="9"/>
      <c r="BE13" s="9"/>
      <c r="BF13" s="9"/>
      <c r="BG13" s="22"/>
      <c r="BH13" s="20">
        <v>3.5</v>
      </c>
      <c r="BI13" s="20">
        <v>4</v>
      </c>
      <c r="BJ13" s="20">
        <v>5.2</v>
      </c>
      <c r="BK13" s="20">
        <v>6</v>
      </c>
      <c r="BL13" s="20">
        <v>4</v>
      </c>
      <c r="BM13" s="20">
        <v>4.5</v>
      </c>
      <c r="BN13" s="20">
        <v>4.5</v>
      </c>
      <c r="BO13" s="5">
        <f t="shared" si="3"/>
        <v>31.7</v>
      </c>
      <c r="BP13" s="16"/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>
      <c r="A14" s="15" t="s">
        <v>191</v>
      </c>
      <c r="B14" s="21"/>
      <c r="C14" t="s">
        <v>144</v>
      </c>
      <c r="D14" t="s">
        <v>145</v>
      </c>
      <c r="E14" t="s">
        <v>146</v>
      </c>
      <c r="F14" s="9"/>
      <c r="G14" s="9"/>
      <c r="H14" s="9"/>
      <c r="I14" s="9"/>
      <c r="J14" s="9" t="s">
        <v>193</v>
      </c>
      <c r="K14" s="9"/>
      <c r="L14" s="9"/>
      <c r="M14" s="6">
        <f>SUM(M8:M13)</f>
        <v>229.10000000000002</v>
      </c>
      <c r="N14" s="6">
        <f>(M14/6)/7</f>
        <v>5.4547619047619049</v>
      </c>
      <c r="O14" s="20">
        <v>6.9</v>
      </c>
      <c r="P14" s="6">
        <f>(N14*0.75)+(O14*0.25)</f>
        <v>5.8160714285714281</v>
      </c>
      <c r="Q14" s="9"/>
      <c r="R14" s="20">
        <v>7.3</v>
      </c>
      <c r="S14" s="20">
        <v>4.3</v>
      </c>
      <c r="T14" s="20">
        <v>6.8</v>
      </c>
      <c r="U14" s="6">
        <f>(R14*0.5)+(S14*0.25)+(T14*0.25)</f>
        <v>6.4249999999999998</v>
      </c>
      <c r="V14" s="6">
        <f>(P14+U14)/2</f>
        <v>6.1205357142857135</v>
      </c>
      <c r="W14" s="22"/>
      <c r="X14" s="9"/>
      <c r="Y14" s="9"/>
      <c r="Z14" s="9"/>
      <c r="AA14" s="9"/>
      <c r="AB14" s="9" t="s">
        <v>193</v>
      </c>
      <c r="AC14" s="9"/>
      <c r="AD14" s="9"/>
      <c r="AE14" s="6">
        <f>SUM(AE8:AE13)</f>
        <v>222</v>
      </c>
      <c r="AF14" s="6">
        <f>(AE14/6)/7</f>
        <v>5.2857142857142856</v>
      </c>
      <c r="AG14" s="20">
        <v>6.6</v>
      </c>
      <c r="AH14" s="6">
        <f>(AF14*0.75)+(AG14*0.25)</f>
        <v>5.6142857142857139</v>
      </c>
      <c r="AI14" s="9"/>
      <c r="AJ14" s="20">
        <v>5.03</v>
      </c>
      <c r="AK14" s="20">
        <v>5.2</v>
      </c>
      <c r="AL14" s="20">
        <v>5.8</v>
      </c>
      <c r="AM14" s="6">
        <f>(AJ14*0.5)+(AK14*0.25)+(AL14*0.25)</f>
        <v>5.2650000000000006</v>
      </c>
      <c r="AN14" s="6">
        <f>(AH14+AM14)/2</f>
        <v>5.4396428571428572</v>
      </c>
      <c r="AO14" s="25"/>
      <c r="AP14" s="9"/>
      <c r="AQ14" s="9"/>
      <c r="AR14" s="9"/>
      <c r="AS14" s="9"/>
      <c r="AT14" s="9" t="s">
        <v>193</v>
      </c>
      <c r="AU14" s="9"/>
      <c r="AV14" s="9"/>
      <c r="AW14" s="6">
        <f>SUM(AW8:AW13)</f>
        <v>217.6</v>
      </c>
      <c r="AX14" s="6">
        <f>(AW14/6)/7</f>
        <v>5.1809523809523812</v>
      </c>
      <c r="AY14" s="20">
        <v>6.4</v>
      </c>
      <c r="AZ14" s="6">
        <f>(AX14*0.75)+(AY14*0.25)</f>
        <v>5.4857142857142858</v>
      </c>
      <c r="BA14" s="9"/>
      <c r="BB14" s="20">
        <v>6.9</v>
      </c>
      <c r="BC14" s="20">
        <v>5.8</v>
      </c>
      <c r="BD14" s="20">
        <v>6</v>
      </c>
      <c r="BE14" s="6">
        <f>(BB14*0.5)+(BC14*0.25)+(BD14*0.25)</f>
        <v>6.4</v>
      </c>
      <c r="BF14" s="6">
        <f>(AZ14+BE14)/2</f>
        <v>5.9428571428571431</v>
      </c>
      <c r="BG14" s="27"/>
      <c r="BH14" s="9"/>
      <c r="BI14" s="9"/>
      <c r="BJ14" s="9"/>
      <c r="BK14" s="9"/>
      <c r="BL14" s="9" t="s">
        <v>193</v>
      </c>
      <c r="BM14" s="9"/>
      <c r="BN14" s="9"/>
      <c r="BO14" s="6">
        <f>SUM(BO8:BO13)</f>
        <v>209.39999999999998</v>
      </c>
      <c r="BP14" s="6">
        <f>(BO14/6)/7</f>
        <v>4.9857142857142858</v>
      </c>
      <c r="BQ14" s="20">
        <v>6</v>
      </c>
      <c r="BR14" s="6">
        <f>(BP14*0.75)+(BQ14*0.25)</f>
        <v>5.2392857142857139</v>
      </c>
      <c r="BS14" s="9"/>
      <c r="BT14" s="20">
        <v>6.3</v>
      </c>
      <c r="BU14" s="20">
        <v>5.4</v>
      </c>
      <c r="BV14" s="20">
        <v>6.5</v>
      </c>
      <c r="BW14" s="6">
        <f>(BT14*0.5)+(BU14*0.25)+(BV14*0.25)</f>
        <v>6.125</v>
      </c>
      <c r="BX14" s="6">
        <f>(BR14+BW14)/2</f>
        <v>5.6821428571428569</v>
      </c>
      <c r="BY14" s="27"/>
      <c r="BZ14" s="6">
        <f>P14</f>
        <v>5.8160714285714281</v>
      </c>
      <c r="CA14" s="6">
        <f>AH14</f>
        <v>5.6142857142857139</v>
      </c>
      <c r="CB14" s="6">
        <f>AZ14</f>
        <v>5.4857142857142858</v>
      </c>
      <c r="CC14" s="6">
        <f>BR14</f>
        <v>5.2392857142857139</v>
      </c>
      <c r="CD14" s="6">
        <f>AVERAGE(BZ14:CC14)</f>
        <v>5.5388392857142854</v>
      </c>
      <c r="CE14" s="6"/>
      <c r="CF14" s="6">
        <f>V14</f>
        <v>6.1205357142857135</v>
      </c>
      <c r="CG14" s="6">
        <f>AN14</f>
        <v>5.4396428571428572</v>
      </c>
      <c r="CH14" s="6">
        <f>BF14</f>
        <v>5.9428571428571431</v>
      </c>
      <c r="CI14" s="6">
        <f>BX14</f>
        <v>5.6821428571428569</v>
      </c>
      <c r="CJ14" s="6">
        <f>AVERAGE(CF14:CI14)</f>
        <v>5.7962946428571431</v>
      </c>
      <c r="CK14">
        <v>1</v>
      </c>
    </row>
    <row r="15" spans="1:89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8" spans="2:2">
      <c r="B18" s="21"/>
    </row>
    <row r="20" spans="2:2">
      <c r="B20" s="17"/>
    </row>
    <row r="22" spans="2:2">
      <c r="B22" s="35"/>
    </row>
  </sheetData>
  <mergeCells count="14">
    <mergeCell ref="R4:U4"/>
    <mergeCell ref="F4:P4"/>
    <mergeCell ref="H1:L1"/>
    <mergeCell ref="CF4:CJ4"/>
    <mergeCell ref="X4:AH4"/>
    <mergeCell ref="AJ4:AM4"/>
    <mergeCell ref="AP4:AZ4"/>
    <mergeCell ref="BB4:BE4"/>
    <mergeCell ref="Z1:AD1"/>
    <mergeCell ref="AR1:AV1"/>
    <mergeCell ref="BJ1:BN1"/>
    <mergeCell ref="BH4:BR4"/>
    <mergeCell ref="BT4:BW4"/>
    <mergeCell ref="BZ4:CE4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L36"/>
  <sheetViews>
    <sheetView workbookViewId="0">
      <pane xSplit="5" topLeftCell="FT1" activePane="topRight" state="frozen"/>
      <selection pane="topRight" activeCell="FO14" sqref="FO14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19.83203125" customWidth="1"/>
    <col min="4" max="4" width="17.5" bestFit="1" customWidth="1"/>
    <col min="5" max="5" width="14.83203125" customWidth="1"/>
    <col min="6" max="17" width="5.6640625" customWidth="1"/>
    <col min="18" max="18" width="3.1640625" customWidth="1"/>
    <col min="19" max="24" width="5.6640625" customWidth="1"/>
    <col min="25" max="25" width="6.6640625" customWidth="1"/>
    <col min="26" max="26" width="3.1640625" customWidth="1"/>
    <col min="27" max="38" width="5.6640625" customWidth="1"/>
    <col min="39" max="39" width="3.1640625" customWidth="1"/>
    <col min="40" max="45" width="5.6640625" customWidth="1"/>
    <col min="46" max="46" width="6.6640625" customWidth="1"/>
    <col min="47" max="47" width="3.1640625" customWidth="1"/>
    <col min="48" max="59" width="5.6640625" customWidth="1"/>
    <col min="60" max="60" width="3.1640625" customWidth="1"/>
    <col min="61" max="66" width="5.6640625" customWidth="1"/>
    <col min="67" max="67" width="6.6640625" customWidth="1"/>
    <col min="68" max="68" width="3.1640625" customWidth="1"/>
    <col min="69" max="80" width="5.6640625" customWidth="1"/>
    <col min="81" max="81" width="3.1640625" customWidth="1"/>
    <col min="82" max="87" width="5.6640625" customWidth="1"/>
    <col min="88" max="88" width="6.6640625" customWidth="1"/>
    <col min="89" max="89" width="3.1640625" customWidth="1"/>
    <col min="90" max="94" width="8.6640625" customWidth="1"/>
    <col min="95" max="95" width="11.5" customWidth="1"/>
    <col min="96" max="96" width="3.1640625" customWidth="1"/>
    <col min="97" max="97" width="3.33203125" customWidth="1"/>
    <col min="98" max="109" width="5.6640625" customWidth="1"/>
    <col min="110" max="110" width="3.1640625" customWidth="1"/>
    <col min="111" max="116" width="5.6640625" customWidth="1"/>
    <col min="117" max="117" width="6.6640625" customWidth="1"/>
    <col min="118" max="118" width="3.5" customWidth="1"/>
    <col min="119" max="130" width="5.6640625" customWidth="1"/>
    <col min="131" max="131" width="3.1640625" customWidth="1"/>
    <col min="132" max="137" width="5.6640625" customWidth="1"/>
    <col min="139" max="139" width="3.6640625" customWidth="1"/>
    <col min="140" max="151" width="5.6640625" customWidth="1"/>
    <col min="152" max="152" width="3.33203125" customWidth="1"/>
    <col min="153" max="158" width="5.6640625" customWidth="1"/>
    <col min="159" max="159" width="6.6640625" customWidth="1"/>
    <col min="160" max="160" width="3.5" customWidth="1"/>
    <col min="161" max="172" width="5.6640625" customWidth="1"/>
    <col min="173" max="173" width="3.33203125" customWidth="1"/>
    <col min="174" max="179" width="5.6640625" customWidth="1"/>
    <col min="180" max="180" width="6.6640625" customWidth="1"/>
    <col min="181" max="181" width="3.5" customWidth="1"/>
    <col min="182" max="186" width="8.6640625" customWidth="1"/>
    <col min="187" max="187" width="11.5" customWidth="1"/>
    <col min="188" max="188" width="4" customWidth="1"/>
    <col min="189" max="189" width="4.1640625" customWidth="1"/>
    <col min="194" max="194" width="11.5" customWidth="1"/>
  </cols>
  <sheetData>
    <row r="1" spans="1:194">
      <c r="A1" t="s">
        <v>79</v>
      </c>
      <c r="D1" t="s">
        <v>180</v>
      </c>
      <c r="E1" t="s">
        <v>55</v>
      </c>
      <c r="F1" s="3" t="s">
        <v>180</v>
      </c>
      <c r="G1" s="3"/>
      <c r="H1" s="52" t="str">
        <f>E1</f>
        <v>Angie</v>
      </c>
      <c r="I1" s="52"/>
      <c r="J1" s="52"/>
      <c r="K1" s="52"/>
      <c r="L1" s="52"/>
      <c r="M1" s="52"/>
      <c r="N1" s="3"/>
      <c r="O1" s="3"/>
      <c r="R1" s="9"/>
      <c r="Z1" s="22"/>
      <c r="AA1" t="s">
        <v>181</v>
      </c>
      <c r="AC1" s="52" t="str">
        <f>E2</f>
        <v>Tristyn</v>
      </c>
      <c r="AD1" s="52"/>
      <c r="AE1" s="52"/>
      <c r="AF1" s="52"/>
      <c r="AG1" s="52"/>
      <c r="AH1" s="52"/>
      <c r="AI1" s="52"/>
      <c r="AJ1" s="52"/>
      <c r="AM1" s="9"/>
      <c r="AU1" s="22"/>
      <c r="AV1" t="s">
        <v>182</v>
      </c>
      <c r="AX1" s="52" t="str">
        <f>E3</f>
        <v>John</v>
      </c>
      <c r="AY1" s="52"/>
      <c r="AZ1" s="52"/>
      <c r="BA1" s="52"/>
      <c r="BB1" s="52"/>
      <c r="BC1" s="52"/>
      <c r="BD1" s="52"/>
      <c r="BE1" s="52"/>
      <c r="BH1" s="9"/>
      <c r="BP1" s="22"/>
      <c r="BQ1" s="21" t="s">
        <v>128</v>
      </c>
      <c r="BS1" s="52" t="str">
        <f>E4</f>
        <v>Mathias</v>
      </c>
      <c r="BT1" s="52"/>
      <c r="BU1" s="52"/>
      <c r="BV1" s="52"/>
      <c r="BW1" s="52"/>
      <c r="BX1" s="52"/>
      <c r="BY1" s="52"/>
      <c r="BZ1" s="52"/>
      <c r="CC1" s="9"/>
      <c r="CK1" s="22"/>
      <c r="CQ1" s="7">
        <f ca="1">NOW()</f>
        <v>42285.510810185187</v>
      </c>
      <c r="CR1" s="22"/>
      <c r="CS1" s="22"/>
      <c r="CT1" s="3" t="s">
        <v>180</v>
      </c>
      <c r="CU1" s="3"/>
      <c r="CV1" s="52" t="str">
        <f>E1</f>
        <v>Angie</v>
      </c>
      <c r="CW1" s="52"/>
      <c r="CX1" s="52"/>
      <c r="CY1" s="52"/>
      <c r="CZ1" s="52"/>
      <c r="DA1" s="52"/>
      <c r="DB1" s="3"/>
      <c r="DC1" s="3"/>
      <c r="DF1" s="9"/>
      <c r="DN1" s="22"/>
      <c r="DO1" t="s">
        <v>181</v>
      </c>
      <c r="DQ1" s="52" t="str">
        <f>E2</f>
        <v>Tristyn</v>
      </c>
      <c r="DR1" s="52"/>
      <c r="DS1" s="52"/>
      <c r="DT1" s="52"/>
      <c r="DU1" s="52"/>
      <c r="DV1" s="52"/>
      <c r="DW1" s="52"/>
      <c r="DX1" s="52"/>
      <c r="EA1" s="9"/>
      <c r="EI1" s="22"/>
      <c r="EJ1" t="s">
        <v>182</v>
      </c>
      <c r="EL1" s="52" t="str">
        <f>E3</f>
        <v>John</v>
      </c>
      <c r="EM1" s="52"/>
      <c r="EN1" s="52"/>
      <c r="EO1" s="52"/>
      <c r="EP1" s="52"/>
      <c r="EQ1" s="52"/>
      <c r="ER1" s="52"/>
      <c r="ES1" s="52"/>
      <c r="EV1" s="9"/>
      <c r="FD1" s="22"/>
      <c r="FE1" s="21" t="s">
        <v>128</v>
      </c>
      <c r="FG1" s="52" t="str">
        <f>E4</f>
        <v>Mathias</v>
      </c>
      <c r="FH1" s="52"/>
      <c r="FI1" s="52"/>
      <c r="FJ1" s="52"/>
      <c r="FK1" s="52"/>
      <c r="FL1" s="52"/>
      <c r="FM1" s="52"/>
      <c r="FN1" s="52"/>
      <c r="FQ1" s="9"/>
      <c r="FY1" s="22"/>
      <c r="GE1" s="7">
        <f ca="1">NOW()</f>
        <v>42285.510810185187</v>
      </c>
      <c r="GF1" s="22"/>
      <c r="GG1" s="22"/>
      <c r="GL1" s="7">
        <f ca="1">NOW()</f>
        <v>42285.510810185187</v>
      </c>
    </row>
    <row r="2" spans="1:194">
      <c r="A2" s="1" t="s">
        <v>81</v>
      </c>
      <c r="D2" t="s">
        <v>181</v>
      </c>
      <c r="E2" t="s">
        <v>56</v>
      </c>
      <c r="R2" s="9"/>
      <c r="Z2" s="22"/>
      <c r="AM2" s="9"/>
      <c r="AU2" s="22"/>
      <c r="BH2" s="9"/>
      <c r="BP2" s="22"/>
      <c r="CC2" s="9"/>
      <c r="CK2" s="22"/>
      <c r="CQ2" s="8">
        <f ca="1">NOW()</f>
        <v>42285.510810185187</v>
      </c>
      <c r="CR2" s="22"/>
      <c r="CS2" s="22"/>
      <c r="DF2" s="9"/>
      <c r="DN2" s="22"/>
      <c r="EA2" s="9"/>
      <c r="EI2" s="22"/>
      <c r="EV2" s="9"/>
      <c r="FD2" s="22"/>
      <c r="FQ2" s="9"/>
      <c r="FY2" s="22"/>
      <c r="GE2" s="8">
        <f ca="1">NOW()</f>
        <v>42285.510810185187</v>
      </c>
      <c r="GF2" s="22"/>
      <c r="GG2" s="22"/>
      <c r="GL2" s="8">
        <f ca="1">NOW()</f>
        <v>42285.510810185187</v>
      </c>
    </row>
    <row r="3" spans="1:194">
      <c r="A3" s="1"/>
      <c r="D3" t="s">
        <v>182</v>
      </c>
      <c r="E3" t="s">
        <v>190</v>
      </c>
      <c r="R3" s="9"/>
      <c r="Z3" s="22"/>
      <c r="AM3" s="9"/>
      <c r="AU3" s="22"/>
      <c r="BH3" s="9"/>
      <c r="BP3" s="22"/>
      <c r="CC3" s="9"/>
      <c r="CK3" s="22"/>
      <c r="CQ3" s="8"/>
      <c r="CR3" s="22"/>
      <c r="CS3" s="22"/>
      <c r="DF3" s="9"/>
      <c r="DN3" s="22"/>
      <c r="EA3" s="9"/>
      <c r="EI3" s="22"/>
      <c r="EV3" s="9"/>
      <c r="FD3" s="22"/>
      <c r="FQ3" s="9"/>
      <c r="FY3" s="22"/>
      <c r="GE3" s="8"/>
      <c r="GF3" s="22"/>
      <c r="GG3" s="22"/>
      <c r="GL3" s="8"/>
    </row>
    <row r="4" spans="1:194">
      <c r="A4" t="s">
        <v>224</v>
      </c>
      <c r="C4" s="21" t="s">
        <v>30</v>
      </c>
      <c r="D4" s="21" t="s">
        <v>128</v>
      </c>
      <c r="E4" s="21" t="s">
        <v>57</v>
      </c>
      <c r="R4" s="9"/>
      <c r="Z4" s="22"/>
      <c r="AM4" s="9"/>
      <c r="AU4" s="22"/>
      <c r="BH4" s="9"/>
      <c r="BP4" s="22"/>
      <c r="CC4" s="9"/>
      <c r="CK4" s="22"/>
      <c r="CN4" s="3" t="s">
        <v>248</v>
      </c>
      <c r="CO4" s="38"/>
      <c r="CP4" s="3"/>
      <c r="CR4" s="22"/>
      <c r="CS4" s="22"/>
      <c r="DF4" s="9"/>
      <c r="DN4" s="22"/>
      <c r="EA4" s="9"/>
      <c r="EI4" s="22"/>
      <c r="EV4" s="9"/>
      <c r="FD4" s="22"/>
      <c r="FQ4" s="9"/>
      <c r="FY4" s="22"/>
      <c r="GB4" s="3" t="s">
        <v>249</v>
      </c>
      <c r="GC4" s="42"/>
      <c r="GD4" s="3"/>
      <c r="GF4" s="22"/>
      <c r="GG4" s="22"/>
      <c r="GI4" s="53" t="s">
        <v>244</v>
      </c>
      <c r="GJ4" s="53"/>
      <c r="GK4" s="53"/>
      <c r="GL4" s="53"/>
    </row>
    <row r="5" spans="1:194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177</v>
      </c>
      <c r="T5" s="53"/>
      <c r="U5" s="53"/>
      <c r="V5" s="53"/>
      <c r="W5" s="53"/>
      <c r="X5" s="53"/>
      <c r="Y5" s="2" t="s">
        <v>178</v>
      </c>
      <c r="Z5" s="22"/>
      <c r="AA5" s="53" t="s">
        <v>175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24"/>
      <c r="AN5" s="53" t="s">
        <v>177</v>
      </c>
      <c r="AO5" s="53"/>
      <c r="AP5" s="53"/>
      <c r="AQ5" s="53"/>
      <c r="AR5" s="53"/>
      <c r="AS5" s="53"/>
      <c r="AT5" s="2" t="s">
        <v>178</v>
      </c>
      <c r="AU5" s="22"/>
      <c r="AV5" s="53" t="s">
        <v>175</v>
      </c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24"/>
      <c r="BI5" s="53" t="s">
        <v>177</v>
      </c>
      <c r="BJ5" s="53"/>
      <c r="BK5" s="53"/>
      <c r="BL5" s="53"/>
      <c r="BM5" s="53"/>
      <c r="BN5" s="53"/>
      <c r="BO5" s="2" t="s">
        <v>178</v>
      </c>
      <c r="BP5" s="22"/>
      <c r="BQ5" s="53" t="s">
        <v>175</v>
      </c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24"/>
      <c r="CD5" s="53" t="s">
        <v>177</v>
      </c>
      <c r="CE5" s="53"/>
      <c r="CF5" s="53"/>
      <c r="CG5" s="53"/>
      <c r="CH5" s="53"/>
      <c r="CI5" s="53"/>
      <c r="CJ5" s="39" t="s">
        <v>178</v>
      </c>
      <c r="CK5" s="22"/>
      <c r="CL5" s="53" t="s">
        <v>183</v>
      </c>
      <c r="CM5" s="53"/>
      <c r="CN5" s="53"/>
      <c r="CO5" s="39"/>
      <c r="CP5" s="2" t="s">
        <v>187</v>
      </c>
      <c r="CR5" s="22"/>
      <c r="CS5" s="22"/>
      <c r="CT5" s="53" t="s">
        <v>175</v>
      </c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24"/>
      <c r="DG5" s="53" t="s">
        <v>177</v>
      </c>
      <c r="DH5" s="53"/>
      <c r="DI5" s="53"/>
      <c r="DJ5" s="53"/>
      <c r="DK5" s="53"/>
      <c r="DL5" s="53"/>
      <c r="DM5" s="2" t="s">
        <v>178</v>
      </c>
      <c r="DN5" s="22"/>
      <c r="DO5" s="53" t="s">
        <v>175</v>
      </c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24"/>
      <c r="EB5" s="53" t="s">
        <v>177</v>
      </c>
      <c r="EC5" s="53"/>
      <c r="ED5" s="53"/>
      <c r="EE5" s="53"/>
      <c r="EF5" s="53"/>
      <c r="EG5" s="53"/>
      <c r="EH5" s="2" t="s">
        <v>178</v>
      </c>
      <c r="EI5" s="22"/>
      <c r="EJ5" s="53" t="s">
        <v>175</v>
      </c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24"/>
      <c r="EW5" s="53" t="s">
        <v>177</v>
      </c>
      <c r="EX5" s="53"/>
      <c r="EY5" s="53"/>
      <c r="EZ5" s="53"/>
      <c r="FA5" s="53"/>
      <c r="FB5" s="53"/>
      <c r="FC5" s="2" t="s">
        <v>178</v>
      </c>
      <c r="FD5" s="22"/>
      <c r="FE5" s="53" t="s">
        <v>175</v>
      </c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24"/>
      <c r="FR5" s="53" t="s">
        <v>177</v>
      </c>
      <c r="FS5" s="53"/>
      <c r="FT5" s="53"/>
      <c r="FU5" s="53"/>
      <c r="FV5" s="53"/>
      <c r="FW5" s="53"/>
      <c r="FX5" s="41" t="s">
        <v>178</v>
      </c>
      <c r="FY5" s="22"/>
      <c r="FZ5" s="53" t="s">
        <v>183</v>
      </c>
      <c r="GA5" s="53"/>
      <c r="GB5" s="53"/>
      <c r="GC5" s="41"/>
      <c r="GD5" s="2" t="s">
        <v>187</v>
      </c>
      <c r="GF5" s="22"/>
      <c r="GG5" s="22"/>
      <c r="GI5" s="53" t="s">
        <v>250</v>
      </c>
      <c r="GJ5" s="53"/>
      <c r="GK5" s="2" t="s">
        <v>196</v>
      </c>
    </row>
    <row r="6" spans="1:194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170</v>
      </c>
      <c r="I6" s="2" t="s">
        <v>171</v>
      </c>
      <c r="J6" s="2" t="s">
        <v>253</v>
      </c>
      <c r="K6" s="2" t="s">
        <v>254</v>
      </c>
      <c r="L6" s="2" t="s">
        <v>172</v>
      </c>
      <c r="M6" s="2" t="s">
        <v>220</v>
      </c>
      <c r="N6" s="2" t="s">
        <v>221</v>
      </c>
      <c r="O6" s="2" t="s">
        <v>222</v>
      </c>
      <c r="P6" s="2" t="s">
        <v>167</v>
      </c>
      <c r="Q6" s="2" t="s">
        <v>174</v>
      </c>
      <c r="R6" s="24"/>
      <c r="S6" s="32" t="s">
        <v>176</v>
      </c>
      <c r="T6" s="2" t="s">
        <v>205</v>
      </c>
      <c r="U6" s="32" t="s">
        <v>257</v>
      </c>
      <c r="V6" s="32" t="s">
        <v>217</v>
      </c>
      <c r="W6" s="2" t="s">
        <v>167</v>
      </c>
      <c r="X6" s="2" t="s">
        <v>174</v>
      </c>
      <c r="Y6" s="2" t="s">
        <v>179</v>
      </c>
      <c r="Z6" s="23"/>
      <c r="AA6" s="2" t="s">
        <v>173</v>
      </c>
      <c r="AB6" s="2" t="s">
        <v>206</v>
      </c>
      <c r="AC6" s="2" t="s">
        <v>170</v>
      </c>
      <c r="AD6" s="2" t="s">
        <v>171</v>
      </c>
      <c r="AE6" s="2" t="s">
        <v>253</v>
      </c>
      <c r="AF6" s="2" t="s">
        <v>254</v>
      </c>
      <c r="AG6" s="2" t="s">
        <v>172</v>
      </c>
      <c r="AH6" s="2" t="s">
        <v>220</v>
      </c>
      <c r="AI6" s="2" t="s">
        <v>221</v>
      </c>
      <c r="AJ6" s="2" t="s">
        <v>222</v>
      </c>
      <c r="AK6" s="2" t="s">
        <v>167</v>
      </c>
      <c r="AL6" s="2" t="s">
        <v>174</v>
      </c>
      <c r="AM6" s="24"/>
      <c r="AN6" s="32" t="s">
        <v>176</v>
      </c>
      <c r="AO6" s="32" t="s">
        <v>205</v>
      </c>
      <c r="AP6" s="32" t="s">
        <v>257</v>
      </c>
      <c r="AQ6" s="32" t="s">
        <v>217</v>
      </c>
      <c r="AR6" s="32" t="s">
        <v>167</v>
      </c>
      <c r="AS6" s="32" t="s">
        <v>174</v>
      </c>
      <c r="AT6" s="2" t="s">
        <v>179</v>
      </c>
      <c r="AU6" s="23"/>
      <c r="AV6" s="2" t="s">
        <v>173</v>
      </c>
      <c r="AW6" s="2" t="s">
        <v>206</v>
      </c>
      <c r="AX6" s="2" t="s">
        <v>170</v>
      </c>
      <c r="AY6" s="2" t="s">
        <v>171</v>
      </c>
      <c r="AZ6" s="2" t="s">
        <v>253</v>
      </c>
      <c r="BA6" s="2" t="s">
        <v>254</v>
      </c>
      <c r="BB6" s="2" t="s">
        <v>172</v>
      </c>
      <c r="BC6" s="2" t="s">
        <v>220</v>
      </c>
      <c r="BD6" s="2" t="s">
        <v>221</v>
      </c>
      <c r="BE6" s="2" t="s">
        <v>222</v>
      </c>
      <c r="BF6" s="2" t="s">
        <v>167</v>
      </c>
      <c r="BG6" s="2" t="s">
        <v>174</v>
      </c>
      <c r="BH6" s="24"/>
      <c r="BI6" s="32" t="s">
        <v>176</v>
      </c>
      <c r="BJ6" s="32" t="s">
        <v>205</v>
      </c>
      <c r="BK6" s="32" t="s">
        <v>257</v>
      </c>
      <c r="BL6" s="32" t="s">
        <v>217</v>
      </c>
      <c r="BM6" s="32" t="s">
        <v>167</v>
      </c>
      <c r="BN6" s="32" t="s">
        <v>174</v>
      </c>
      <c r="BO6" s="2" t="s">
        <v>179</v>
      </c>
      <c r="BP6" s="23"/>
      <c r="BQ6" s="39" t="s">
        <v>173</v>
      </c>
      <c r="BR6" s="39" t="s">
        <v>206</v>
      </c>
      <c r="BS6" s="39" t="s">
        <v>170</v>
      </c>
      <c r="BT6" s="39" t="s">
        <v>171</v>
      </c>
      <c r="BU6" s="39" t="s">
        <v>253</v>
      </c>
      <c r="BV6" s="39" t="s">
        <v>254</v>
      </c>
      <c r="BW6" s="39" t="s">
        <v>172</v>
      </c>
      <c r="BX6" s="39" t="s">
        <v>220</v>
      </c>
      <c r="BY6" s="39" t="s">
        <v>221</v>
      </c>
      <c r="BZ6" s="39" t="s">
        <v>222</v>
      </c>
      <c r="CA6" s="39" t="s">
        <v>167</v>
      </c>
      <c r="CB6" s="39" t="s">
        <v>174</v>
      </c>
      <c r="CC6" s="24"/>
      <c r="CD6" s="39" t="s">
        <v>176</v>
      </c>
      <c r="CE6" s="39" t="s">
        <v>205</v>
      </c>
      <c r="CF6" s="39" t="s">
        <v>257</v>
      </c>
      <c r="CG6" s="39" t="s">
        <v>217</v>
      </c>
      <c r="CH6" s="39" t="s">
        <v>167</v>
      </c>
      <c r="CI6" s="39" t="s">
        <v>174</v>
      </c>
      <c r="CJ6" s="39" t="s">
        <v>179</v>
      </c>
      <c r="CK6" s="23"/>
      <c r="CL6" s="2" t="s">
        <v>184</v>
      </c>
      <c r="CM6" s="2" t="s">
        <v>185</v>
      </c>
      <c r="CN6" s="2" t="s">
        <v>186</v>
      </c>
      <c r="CO6" s="36" t="s">
        <v>129</v>
      </c>
      <c r="CP6" s="2" t="s">
        <v>174</v>
      </c>
      <c r="CQ6" s="2" t="s">
        <v>245</v>
      </c>
      <c r="CR6" s="23"/>
      <c r="CS6" s="23"/>
      <c r="CT6" s="2" t="s">
        <v>173</v>
      </c>
      <c r="CU6" s="2" t="s">
        <v>206</v>
      </c>
      <c r="CV6" s="2" t="s">
        <v>170</v>
      </c>
      <c r="CW6" s="2" t="s">
        <v>171</v>
      </c>
      <c r="CX6" s="2" t="s">
        <v>253</v>
      </c>
      <c r="CY6" s="2" t="s">
        <v>254</v>
      </c>
      <c r="CZ6" s="2" t="s">
        <v>172</v>
      </c>
      <c r="DA6" s="2" t="s">
        <v>220</v>
      </c>
      <c r="DB6" s="2" t="s">
        <v>221</v>
      </c>
      <c r="DC6" s="2" t="s">
        <v>222</v>
      </c>
      <c r="DD6" s="2" t="s">
        <v>167</v>
      </c>
      <c r="DE6" s="2" t="s">
        <v>174</v>
      </c>
      <c r="DF6" s="24"/>
      <c r="DG6" s="32" t="s">
        <v>176</v>
      </c>
      <c r="DH6" s="32" t="s">
        <v>205</v>
      </c>
      <c r="DI6" s="32" t="s">
        <v>257</v>
      </c>
      <c r="DJ6" s="32" t="s">
        <v>217</v>
      </c>
      <c r="DK6" s="32" t="s">
        <v>167</v>
      </c>
      <c r="DL6" s="32" t="s">
        <v>174</v>
      </c>
      <c r="DM6" s="2" t="s">
        <v>179</v>
      </c>
      <c r="DN6" s="23"/>
      <c r="DO6" s="2" t="s">
        <v>173</v>
      </c>
      <c r="DP6" s="2" t="s">
        <v>206</v>
      </c>
      <c r="DQ6" s="2" t="s">
        <v>170</v>
      </c>
      <c r="DR6" s="2" t="s">
        <v>171</v>
      </c>
      <c r="DS6" s="2" t="s">
        <v>253</v>
      </c>
      <c r="DT6" s="2" t="s">
        <v>254</v>
      </c>
      <c r="DU6" s="2" t="s">
        <v>172</v>
      </c>
      <c r="DV6" s="2" t="s">
        <v>220</v>
      </c>
      <c r="DW6" s="2" t="s">
        <v>221</v>
      </c>
      <c r="DX6" s="2" t="s">
        <v>222</v>
      </c>
      <c r="DY6" s="2" t="s">
        <v>167</v>
      </c>
      <c r="DZ6" s="2" t="s">
        <v>174</v>
      </c>
      <c r="EA6" s="24"/>
      <c r="EB6" s="32" t="s">
        <v>176</v>
      </c>
      <c r="EC6" s="32" t="s">
        <v>205</v>
      </c>
      <c r="ED6" s="32" t="s">
        <v>257</v>
      </c>
      <c r="EE6" s="32" t="s">
        <v>217</v>
      </c>
      <c r="EF6" s="32" t="s">
        <v>167</v>
      </c>
      <c r="EG6" s="32" t="s">
        <v>174</v>
      </c>
      <c r="EH6" s="2" t="s">
        <v>179</v>
      </c>
      <c r="EI6" s="23"/>
      <c r="EJ6" s="2" t="s">
        <v>173</v>
      </c>
      <c r="EK6" s="2" t="s">
        <v>206</v>
      </c>
      <c r="EL6" s="2" t="s">
        <v>170</v>
      </c>
      <c r="EM6" s="2" t="s">
        <v>171</v>
      </c>
      <c r="EN6" s="2" t="s">
        <v>253</v>
      </c>
      <c r="EO6" s="2" t="s">
        <v>254</v>
      </c>
      <c r="EP6" s="2" t="s">
        <v>172</v>
      </c>
      <c r="EQ6" s="2" t="s">
        <v>220</v>
      </c>
      <c r="ER6" s="2" t="s">
        <v>221</v>
      </c>
      <c r="ES6" s="2" t="s">
        <v>222</v>
      </c>
      <c r="ET6" s="2" t="s">
        <v>167</v>
      </c>
      <c r="EU6" s="2" t="s">
        <v>174</v>
      </c>
      <c r="EV6" s="24"/>
      <c r="EW6" s="32" t="s">
        <v>176</v>
      </c>
      <c r="EX6" s="32" t="s">
        <v>205</v>
      </c>
      <c r="EY6" s="32" t="s">
        <v>257</v>
      </c>
      <c r="EZ6" s="32" t="s">
        <v>217</v>
      </c>
      <c r="FA6" s="32" t="s">
        <v>167</v>
      </c>
      <c r="FB6" s="32" t="s">
        <v>174</v>
      </c>
      <c r="FC6" s="2" t="s">
        <v>179</v>
      </c>
      <c r="FD6" s="23"/>
      <c r="FE6" s="41" t="s">
        <v>173</v>
      </c>
      <c r="FF6" s="41" t="s">
        <v>206</v>
      </c>
      <c r="FG6" s="41" t="s">
        <v>170</v>
      </c>
      <c r="FH6" s="41" t="s">
        <v>171</v>
      </c>
      <c r="FI6" s="41" t="s">
        <v>253</v>
      </c>
      <c r="FJ6" s="41" t="s">
        <v>254</v>
      </c>
      <c r="FK6" s="41" t="s">
        <v>172</v>
      </c>
      <c r="FL6" s="41" t="s">
        <v>220</v>
      </c>
      <c r="FM6" s="41" t="s">
        <v>221</v>
      </c>
      <c r="FN6" s="41" t="s">
        <v>222</v>
      </c>
      <c r="FO6" s="41" t="s">
        <v>167</v>
      </c>
      <c r="FP6" s="41" t="s">
        <v>174</v>
      </c>
      <c r="FQ6" s="24"/>
      <c r="FR6" s="41" t="s">
        <v>176</v>
      </c>
      <c r="FS6" s="41" t="s">
        <v>205</v>
      </c>
      <c r="FT6" s="41" t="s">
        <v>257</v>
      </c>
      <c r="FU6" s="41" t="s">
        <v>217</v>
      </c>
      <c r="FV6" s="41" t="s">
        <v>167</v>
      </c>
      <c r="FW6" s="41" t="s">
        <v>174</v>
      </c>
      <c r="FX6" s="41" t="s">
        <v>179</v>
      </c>
      <c r="FY6" s="23"/>
      <c r="FZ6" s="2" t="s">
        <v>184</v>
      </c>
      <c r="GA6" s="2" t="s">
        <v>185</v>
      </c>
      <c r="GB6" s="2" t="s">
        <v>186</v>
      </c>
      <c r="GC6" s="41" t="s">
        <v>129</v>
      </c>
      <c r="GD6" s="2" t="s">
        <v>174</v>
      </c>
      <c r="GE6" s="2" t="s">
        <v>245</v>
      </c>
      <c r="GF6" s="23"/>
      <c r="GG6" s="23"/>
      <c r="GI6" s="2">
        <v>1</v>
      </c>
      <c r="GJ6" s="2">
        <v>2</v>
      </c>
      <c r="GK6" s="2" t="s">
        <v>179</v>
      </c>
      <c r="GL6" s="2" t="s">
        <v>188</v>
      </c>
    </row>
    <row r="7" spans="1:194">
      <c r="R7" s="9"/>
      <c r="Z7" s="22"/>
      <c r="AM7" s="9"/>
      <c r="AU7" s="22"/>
      <c r="BH7" s="9"/>
      <c r="BP7" s="22"/>
      <c r="CC7" s="9"/>
      <c r="CK7" s="22"/>
      <c r="CR7" s="22"/>
      <c r="CS7" s="22"/>
      <c r="DF7" s="9"/>
      <c r="DN7" s="22"/>
      <c r="EA7" s="9"/>
      <c r="EI7" s="22"/>
      <c r="EV7" s="9"/>
      <c r="FD7" s="22"/>
      <c r="FQ7" s="9"/>
      <c r="FY7" s="22"/>
      <c r="GF7" s="22"/>
      <c r="GG7" s="22"/>
    </row>
    <row r="8" spans="1:194" ht="14">
      <c r="A8" s="15">
        <v>2</v>
      </c>
      <c r="B8" s="44" t="s">
        <v>24</v>
      </c>
      <c r="C8" t="s">
        <v>28</v>
      </c>
      <c r="D8" t="s">
        <v>51</v>
      </c>
      <c r="E8" t="s">
        <v>82</v>
      </c>
      <c r="F8" s="20">
        <v>5.3</v>
      </c>
      <c r="G8" s="20">
        <v>7</v>
      </c>
      <c r="H8" s="20">
        <v>6.7</v>
      </c>
      <c r="I8" s="20">
        <v>7.3</v>
      </c>
      <c r="J8" s="20">
        <v>6</v>
      </c>
      <c r="K8" s="20">
        <v>6.8</v>
      </c>
      <c r="L8" s="20">
        <v>6.5</v>
      </c>
      <c r="M8" s="20">
        <v>6.8</v>
      </c>
      <c r="N8" s="4">
        <f>SUM(F8:M8)</f>
        <v>52.399999999999991</v>
      </c>
      <c r="O8" s="13">
        <f>N8/8</f>
        <v>6.5499999999999989</v>
      </c>
      <c r="P8" s="20">
        <v>6.3</v>
      </c>
      <c r="Q8" s="5">
        <f>(O8*0.75)+(P8*0.25)</f>
        <v>6.4874999999999998</v>
      </c>
      <c r="R8" s="9"/>
      <c r="S8" s="20">
        <v>7.5</v>
      </c>
      <c r="T8" s="20">
        <v>6.5</v>
      </c>
      <c r="U8" s="33">
        <f>(S8*0.7)+(T8*0.3)</f>
        <v>7.2</v>
      </c>
      <c r="V8" s="34">
        <v>6</v>
      </c>
      <c r="W8" s="20">
        <v>6.8</v>
      </c>
      <c r="X8" s="6">
        <f>(U8*0.5)+(V8*0.25)+(W8*0.25)</f>
        <v>6.8</v>
      </c>
      <c r="Y8" s="6">
        <f>(Q8+X8)/2</f>
        <v>6.6437499999999998</v>
      </c>
      <c r="Z8" s="22"/>
      <c r="AA8" s="20">
        <v>5.6</v>
      </c>
      <c r="AB8" s="20">
        <v>8.8000000000000007</v>
      </c>
      <c r="AC8" s="20">
        <v>7.8</v>
      </c>
      <c r="AD8" s="20">
        <v>8</v>
      </c>
      <c r="AE8" s="20">
        <v>6.8</v>
      </c>
      <c r="AF8" s="20">
        <v>7.2</v>
      </c>
      <c r="AG8" s="20">
        <v>7.5</v>
      </c>
      <c r="AH8" s="20">
        <v>7.2</v>
      </c>
      <c r="AI8" s="4">
        <f>SUM(AA8:AH8)</f>
        <v>58.900000000000006</v>
      </c>
      <c r="AJ8" s="13">
        <f>AI8/8</f>
        <v>7.3625000000000007</v>
      </c>
      <c r="AK8" s="20">
        <v>6.7</v>
      </c>
      <c r="AL8" s="5">
        <f>(AJ8*0.75)+(AK8*0.25)</f>
        <v>7.1968750000000004</v>
      </c>
      <c r="AM8" s="9"/>
      <c r="AN8" s="20">
        <v>6.83</v>
      </c>
      <c r="AO8" s="20">
        <v>5.3</v>
      </c>
      <c r="AP8" s="33">
        <f>(AN8*0.7)+(AO8*0.3)</f>
        <v>6.3709999999999996</v>
      </c>
      <c r="AQ8" s="34">
        <v>6.9</v>
      </c>
      <c r="AR8" s="20">
        <v>6.8</v>
      </c>
      <c r="AS8" s="6">
        <f>(AP8*0.5)+(AQ8*0.25)+(AR8*0.25)</f>
        <v>6.6105</v>
      </c>
      <c r="AT8" s="6">
        <f>(AL8+AS8)/2</f>
        <v>6.9036875000000002</v>
      </c>
      <c r="AU8" s="22"/>
      <c r="AV8" s="20">
        <v>5.6</v>
      </c>
      <c r="AW8" s="20">
        <v>7.4</v>
      </c>
      <c r="AX8" s="20">
        <v>6.9</v>
      </c>
      <c r="AY8" s="20">
        <v>7.4</v>
      </c>
      <c r="AZ8" s="20">
        <v>7</v>
      </c>
      <c r="BA8" s="20">
        <v>6.4</v>
      </c>
      <c r="BB8" s="20">
        <v>7.5</v>
      </c>
      <c r="BC8" s="20">
        <v>6.6</v>
      </c>
      <c r="BD8" s="4">
        <f>SUM(AV8:BC8)</f>
        <v>54.8</v>
      </c>
      <c r="BE8" s="13">
        <f>BD8/8</f>
        <v>6.85</v>
      </c>
      <c r="BF8" s="20">
        <v>7.1</v>
      </c>
      <c r="BG8" s="5">
        <f>(BE8*0.75)+(BF8*0.25)</f>
        <v>6.9124999999999996</v>
      </c>
      <c r="BH8" s="9"/>
      <c r="BI8" s="20">
        <v>7.9</v>
      </c>
      <c r="BJ8" s="20">
        <v>5.6</v>
      </c>
      <c r="BK8" s="33">
        <f>(BI8*0.7)+(BJ8*0.3)</f>
        <v>7.21</v>
      </c>
      <c r="BL8" s="34">
        <v>6.7</v>
      </c>
      <c r="BM8" s="20">
        <v>6.9</v>
      </c>
      <c r="BN8" s="6">
        <f>(BK8*0.5)+(BL8*0.25)+(BM8*0.25)</f>
        <v>7.0050000000000008</v>
      </c>
      <c r="BO8" s="6">
        <f>(BG8+BN8)/2</f>
        <v>6.9587500000000002</v>
      </c>
      <c r="BP8" s="22"/>
      <c r="BQ8" s="20">
        <v>6</v>
      </c>
      <c r="BR8" s="20">
        <v>7</v>
      </c>
      <c r="BS8" s="20">
        <v>6.5</v>
      </c>
      <c r="BT8" s="20">
        <v>8</v>
      </c>
      <c r="BU8" s="20">
        <v>6</v>
      </c>
      <c r="BV8" s="20">
        <v>7.2</v>
      </c>
      <c r="BW8" s="20">
        <v>8</v>
      </c>
      <c r="BX8" s="20">
        <v>7.5</v>
      </c>
      <c r="BY8" s="4">
        <f>SUM(BQ8:BX8)</f>
        <v>56.2</v>
      </c>
      <c r="BZ8" s="13">
        <f>BY8/8</f>
        <v>7.0250000000000004</v>
      </c>
      <c r="CA8" s="20">
        <v>6.4</v>
      </c>
      <c r="CB8" s="5">
        <f>(BZ8*0.75)+(CA8*0.25)</f>
        <v>6.8687500000000004</v>
      </c>
      <c r="CC8" s="9"/>
      <c r="CD8" s="20">
        <v>8.6999999999999993</v>
      </c>
      <c r="CE8" s="20">
        <v>5.9</v>
      </c>
      <c r="CF8" s="33">
        <f>(CD8*0.7)+(CE8*0.3)</f>
        <v>7.8599999999999994</v>
      </c>
      <c r="CG8" s="34">
        <v>6.5</v>
      </c>
      <c r="CH8" s="20">
        <v>6.5</v>
      </c>
      <c r="CI8" s="6">
        <f>(CF8*0.5)+(CG8*0.25)+(CH8*0.25)</f>
        <v>7.18</v>
      </c>
      <c r="CJ8" s="6">
        <f>(CB8+CI8)/2</f>
        <v>7.024375</v>
      </c>
      <c r="CK8" s="22"/>
      <c r="CL8" s="6">
        <f>Y8</f>
        <v>6.6437499999999998</v>
      </c>
      <c r="CM8" s="6">
        <f>AT8</f>
        <v>6.9036875000000002</v>
      </c>
      <c r="CN8" s="6">
        <f>BO8</f>
        <v>6.9587500000000002</v>
      </c>
      <c r="CO8" s="6">
        <f>CJ8</f>
        <v>7.024375</v>
      </c>
      <c r="CP8" s="6">
        <f>AVERAGE(CL8:CO8)</f>
        <v>6.8826406250000005</v>
      </c>
      <c r="CQ8">
        <v>1</v>
      </c>
      <c r="CR8" s="22"/>
      <c r="CS8" s="22"/>
      <c r="CT8" s="20">
        <v>6</v>
      </c>
      <c r="CU8" s="20">
        <v>6.5</v>
      </c>
      <c r="CV8" s="20">
        <v>6.8</v>
      </c>
      <c r="CW8" s="20">
        <v>7.3</v>
      </c>
      <c r="CX8" s="20">
        <v>6.3</v>
      </c>
      <c r="CY8" s="20">
        <v>6</v>
      </c>
      <c r="CZ8" s="20">
        <v>7.8</v>
      </c>
      <c r="DA8" s="20">
        <v>6.5</v>
      </c>
      <c r="DB8" s="4">
        <f>SUM(CT8:DA8)</f>
        <v>53.199999999999996</v>
      </c>
      <c r="DC8" s="13">
        <f>DB8/8</f>
        <v>6.6499999999999995</v>
      </c>
      <c r="DD8" s="20">
        <v>6.8</v>
      </c>
      <c r="DE8" s="5">
        <f>(DC8*0.75)+(DD8*0.25)</f>
        <v>6.6875</v>
      </c>
      <c r="DF8" s="9"/>
      <c r="DG8" s="20">
        <v>8</v>
      </c>
      <c r="DH8" s="20">
        <v>5</v>
      </c>
      <c r="DI8" s="33">
        <f>(DG8*0.7)+(DH8*0.3)</f>
        <v>7.1</v>
      </c>
      <c r="DJ8" s="34">
        <v>5.3</v>
      </c>
      <c r="DK8" s="20">
        <v>6.6</v>
      </c>
      <c r="DL8" s="6">
        <f>(DI8*0.5)+(DJ8*0.25)+(DK8*0.25)</f>
        <v>6.5250000000000004</v>
      </c>
      <c r="DM8" s="6">
        <f>(DE8+DL8)/2</f>
        <v>6.6062500000000002</v>
      </c>
      <c r="DN8" s="22"/>
      <c r="DO8" s="20">
        <v>6</v>
      </c>
      <c r="DP8" s="20">
        <v>7.4</v>
      </c>
      <c r="DQ8" s="20">
        <v>7.6</v>
      </c>
      <c r="DR8" s="20">
        <v>7.5</v>
      </c>
      <c r="DS8" s="20">
        <v>7</v>
      </c>
      <c r="DT8" s="20">
        <v>8.4</v>
      </c>
      <c r="DU8" s="20">
        <v>9</v>
      </c>
      <c r="DV8" s="20">
        <v>7</v>
      </c>
      <c r="DW8" s="4">
        <f>SUM(DO8:DV8)</f>
        <v>59.9</v>
      </c>
      <c r="DX8" s="13">
        <f>DW8/8</f>
        <v>7.4874999999999998</v>
      </c>
      <c r="DY8" s="20">
        <v>6.8</v>
      </c>
      <c r="DZ8" s="5">
        <f>(DX8*0.75)+(DY8*0.25)</f>
        <v>7.3156249999999998</v>
      </c>
      <c r="EA8" s="9"/>
      <c r="EB8" s="20">
        <v>7.31</v>
      </c>
      <c r="EC8" s="20">
        <v>6</v>
      </c>
      <c r="ED8" s="33">
        <f>(EB8*0.7)+(EC8*0.3)</f>
        <v>6.9169999999999989</v>
      </c>
      <c r="EE8" s="34">
        <v>6.8</v>
      </c>
      <c r="EF8" s="20">
        <v>6.5</v>
      </c>
      <c r="EG8" s="6">
        <f>(ED8*0.5)+(EE8*0.25)+(EF8*0.25)</f>
        <v>6.7834999999999992</v>
      </c>
      <c r="EH8" s="6">
        <f>(DZ8+EG8)/2</f>
        <v>7.0495624999999995</v>
      </c>
      <c r="EI8" s="22"/>
      <c r="EJ8" s="20">
        <v>5.4</v>
      </c>
      <c r="EK8" s="20">
        <v>7.3</v>
      </c>
      <c r="EL8" s="20">
        <v>7.1</v>
      </c>
      <c r="EM8" s="20">
        <v>8.1</v>
      </c>
      <c r="EN8" s="20">
        <v>7.2</v>
      </c>
      <c r="EO8" s="20">
        <v>6.5</v>
      </c>
      <c r="EP8" s="20">
        <v>7.9</v>
      </c>
      <c r="EQ8" s="20">
        <v>5.6</v>
      </c>
      <c r="ER8" s="4">
        <f>SUM(EJ8:EQ8)</f>
        <v>55.1</v>
      </c>
      <c r="ES8" s="13">
        <f>ER8/8</f>
        <v>6.8875000000000002</v>
      </c>
      <c r="ET8" s="20">
        <v>7</v>
      </c>
      <c r="EU8" s="5">
        <f>(ES8*0.75)+(ET8*0.25)</f>
        <v>6.9156250000000004</v>
      </c>
      <c r="EV8" s="9"/>
      <c r="EW8" s="20">
        <v>8</v>
      </c>
      <c r="EX8" s="20">
        <v>5.2</v>
      </c>
      <c r="EY8" s="33">
        <f>(EW8*0.7)+(EX8*0.3)</f>
        <v>7.16</v>
      </c>
      <c r="EZ8" s="34">
        <v>7.1</v>
      </c>
      <c r="FA8" s="20">
        <v>7</v>
      </c>
      <c r="FB8" s="6">
        <f>(EY8*0.5)+(EZ8*0.25)+(FA8*0.25)</f>
        <v>7.1050000000000004</v>
      </c>
      <c r="FC8" s="6">
        <f>(EU8+FB8)/2</f>
        <v>7.0103125000000004</v>
      </c>
      <c r="FD8" s="22"/>
      <c r="FE8" s="20">
        <v>6</v>
      </c>
      <c r="FF8" s="20">
        <v>7.3</v>
      </c>
      <c r="FG8" s="20">
        <v>6.5</v>
      </c>
      <c r="FH8" s="20">
        <v>8.5</v>
      </c>
      <c r="FI8" s="20">
        <v>6</v>
      </c>
      <c r="FJ8" s="20">
        <v>8.5</v>
      </c>
      <c r="FK8" s="20">
        <v>7.8</v>
      </c>
      <c r="FL8" s="20">
        <v>6.5</v>
      </c>
      <c r="FM8" s="4">
        <f>SUM(FE8:FL8)</f>
        <v>57.099999999999994</v>
      </c>
      <c r="FN8" s="13">
        <f>FM8/8</f>
        <v>7.1374999999999993</v>
      </c>
      <c r="FO8" s="20">
        <v>6.5</v>
      </c>
      <c r="FP8" s="5">
        <f>(FN8*0.75)+(FO8*0.25)</f>
        <v>6.9781249999999995</v>
      </c>
      <c r="FQ8" s="9"/>
      <c r="FR8" s="20">
        <v>8.5830000000000002</v>
      </c>
      <c r="FS8" s="20">
        <v>6</v>
      </c>
      <c r="FT8" s="33">
        <f>(FR8*0.7)+(FS8*0.3)</f>
        <v>7.8080999999999996</v>
      </c>
      <c r="FU8" s="34">
        <v>7</v>
      </c>
      <c r="FV8" s="20">
        <v>6.5</v>
      </c>
      <c r="FW8" s="6">
        <f>(FT8*0.5)+(FU8*0.25)+(FV8*0.25)</f>
        <v>7.2790499999999998</v>
      </c>
      <c r="FX8" s="6">
        <f>(FP8+FW8)/2</f>
        <v>7.1285875000000001</v>
      </c>
      <c r="FY8" s="22"/>
      <c r="FZ8" s="6">
        <f>DM8</f>
        <v>6.6062500000000002</v>
      </c>
      <c r="GA8" s="6">
        <f>EH8</f>
        <v>7.0495624999999995</v>
      </c>
      <c r="GB8" s="6">
        <f>FC8</f>
        <v>7.0103125000000004</v>
      </c>
      <c r="GC8" s="6">
        <f>FX8</f>
        <v>7.1285875000000001</v>
      </c>
      <c r="GD8" s="6">
        <f>AVERAGE(FZ8:GC8)</f>
        <v>6.9486781250000007</v>
      </c>
      <c r="GE8">
        <v>1</v>
      </c>
      <c r="GF8" s="22"/>
      <c r="GG8" s="22"/>
      <c r="GI8" s="6">
        <f>CP8</f>
        <v>6.8826406250000005</v>
      </c>
      <c r="GJ8" s="6">
        <f>GD8</f>
        <v>6.9486781250000007</v>
      </c>
      <c r="GK8" s="6">
        <f>AVERAGE(GH8:GJ8)</f>
        <v>6.9156593750000006</v>
      </c>
      <c r="GL8">
        <v>1</v>
      </c>
    </row>
    <row r="9" spans="1:194" ht="14">
      <c r="A9" s="15">
        <v>29</v>
      </c>
      <c r="B9" s="44" t="s">
        <v>131</v>
      </c>
      <c r="C9" s="43" t="s">
        <v>162</v>
      </c>
      <c r="D9" s="43" t="s">
        <v>135</v>
      </c>
      <c r="E9" t="s">
        <v>69</v>
      </c>
      <c r="F9" s="20">
        <v>5.8</v>
      </c>
      <c r="G9" s="20">
        <v>7</v>
      </c>
      <c r="H9" s="20">
        <v>6</v>
      </c>
      <c r="I9" s="20">
        <v>6.8</v>
      </c>
      <c r="J9" s="20">
        <v>5.8</v>
      </c>
      <c r="K9" s="20">
        <v>5.3</v>
      </c>
      <c r="L9" s="20">
        <v>8.5</v>
      </c>
      <c r="M9" s="20">
        <v>6.2</v>
      </c>
      <c r="N9" s="4">
        <f>SUM(F9:M9)</f>
        <v>51.400000000000006</v>
      </c>
      <c r="O9" s="13">
        <f>N9/8</f>
        <v>6.4250000000000007</v>
      </c>
      <c r="P9" s="20">
        <v>6.6</v>
      </c>
      <c r="Q9" s="5">
        <f>(O9*0.75)+(P9*0.25)</f>
        <v>6.46875</v>
      </c>
      <c r="R9" s="9"/>
      <c r="S9" s="20">
        <v>7.2</v>
      </c>
      <c r="T9" s="20">
        <v>5.5</v>
      </c>
      <c r="U9" s="33">
        <f>(S9*0.7)+(T9*0.3)</f>
        <v>6.6899999999999995</v>
      </c>
      <c r="V9" s="34">
        <v>5.4</v>
      </c>
      <c r="W9" s="20">
        <v>6.6</v>
      </c>
      <c r="X9" s="6">
        <f>(U9*0.5)+(V9*0.25)+(W9*0.25)</f>
        <v>6.3450000000000006</v>
      </c>
      <c r="Y9" s="6">
        <f>(Q9+X9)/2</f>
        <v>6.4068750000000003</v>
      </c>
      <c r="Z9" s="22"/>
      <c r="AA9" s="20">
        <v>5.8</v>
      </c>
      <c r="AB9" s="20">
        <v>6.8</v>
      </c>
      <c r="AC9" s="20">
        <v>6.8</v>
      </c>
      <c r="AD9" s="20">
        <v>7</v>
      </c>
      <c r="AE9" s="20">
        <v>6.8</v>
      </c>
      <c r="AF9" s="20">
        <v>7.2</v>
      </c>
      <c r="AG9" s="20">
        <v>9</v>
      </c>
      <c r="AH9" s="20">
        <v>6.6</v>
      </c>
      <c r="AI9" s="4">
        <f>SUM(AA9:AH9)</f>
        <v>56</v>
      </c>
      <c r="AJ9" s="13">
        <f>AI9/8</f>
        <v>7</v>
      </c>
      <c r="AK9" s="20">
        <v>6.6</v>
      </c>
      <c r="AL9" s="5">
        <f>(AJ9*0.75)+(AK9*0.25)</f>
        <v>6.9</v>
      </c>
      <c r="AM9" s="9"/>
      <c r="AN9" s="20">
        <v>6.66</v>
      </c>
      <c r="AO9" s="20">
        <v>4.5</v>
      </c>
      <c r="AP9" s="33">
        <f>(AN9*0.7)+(AO9*0.3)</f>
        <v>6.0119999999999996</v>
      </c>
      <c r="AQ9" s="34">
        <v>6.6</v>
      </c>
      <c r="AR9" s="20">
        <v>6.8</v>
      </c>
      <c r="AS9" s="6">
        <f>(AP9*0.5)+(AQ9*0.25)+(AR9*0.25)</f>
        <v>6.3559999999999999</v>
      </c>
      <c r="AT9" s="6">
        <f>(AL9+AS9)/2</f>
        <v>6.6280000000000001</v>
      </c>
      <c r="AU9" s="22"/>
      <c r="AV9" s="20">
        <v>5.4</v>
      </c>
      <c r="AW9" s="20">
        <v>7.4</v>
      </c>
      <c r="AX9" s="20">
        <v>6.9</v>
      </c>
      <c r="AY9" s="20">
        <v>6.8</v>
      </c>
      <c r="AZ9" s="20">
        <v>6.5</v>
      </c>
      <c r="BA9" s="20">
        <v>5.5</v>
      </c>
      <c r="BB9" s="20">
        <v>9</v>
      </c>
      <c r="BC9" s="20">
        <v>5.3</v>
      </c>
      <c r="BD9" s="4">
        <f>SUM(AV9:BC9)</f>
        <v>52.8</v>
      </c>
      <c r="BE9" s="13">
        <f>BD9/8</f>
        <v>6.6</v>
      </c>
      <c r="BF9" s="20">
        <v>7</v>
      </c>
      <c r="BG9" s="5">
        <f>(BE9*0.75)+(BF9*0.25)</f>
        <v>6.6999999999999993</v>
      </c>
      <c r="BH9" s="9"/>
      <c r="BI9" s="20">
        <v>6.76</v>
      </c>
      <c r="BJ9" s="20">
        <v>5</v>
      </c>
      <c r="BK9" s="33">
        <f>(BI9*0.7)+(BJ9*0.3)</f>
        <v>6.2319999999999993</v>
      </c>
      <c r="BL9" s="34">
        <v>6</v>
      </c>
      <c r="BM9" s="20">
        <v>6.6</v>
      </c>
      <c r="BN9" s="6">
        <f>(BK9*0.5)+(BL9*0.25)+(BM9*0.25)</f>
        <v>6.266</v>
      </c>
      <c r="BO9" s="6">
        <f>(BG9+BN9)/2</f>
        <v>6.4829999999999997</v>
      </c>
      <c r="BP9" s="22"/>
      <c r="BQ9" s="20">
        <v>5.4</v>
      </c>
      <c r="BR9" s="20">
        <v>5.3</v>
      </c>
      <c r="BS9" s="20">
        <v>5</v>
      </c>
      <c r="BT9" s="20">
        <v>6.5</v>
      </c>
      <c r="BU9" s="20">
        <v>5.6</v>
      </c>
      <c r="BV9" s="20">
        <v>6.3</v>
      </c>
      <c r="BW9" s="20">
        <v>7.5</v>
      </c>
      <c r="BX9" s="20">
        <v>5.8</v>
      </c>
      <c r="BY9" s="4">
        <f>SUM(BQ9:BX9)</f>
        <v>47.399999999999991</v>
      </c>
      <c r="BZ9" s="13">
        <f>BY9/8</f>
        <v>5.9249999999999989</v>
      </c>
      <c r="CA9" s="20">
        <v>5.5</v>
      </c>
      <c r="CB9" s="5">
        <f>(BZ9*0.75)+(CA9*0.25)</f>
        <v>5.8187499999999996</v>
      </c>
      <c r="CC9" s="9"/>
      <c r="CD9" s="20">
        <v>7.75</v>
      </c>
      <c r="CE9" s="20">
        <v>4.5</v>
      </c>
      <c r="CF9" s="33">
        <f>(CD9*0.7)+(CE9*0.3)</f>
        <v>6.7749999999999995</v>
      </c>
      <c r="CG9" s="34">
        <v>6</v>
      </c>
      <c r="CH9" s="20">
        <v>5.5</v>
      </c>
      <c r="CI9" s="6">
        <f>(CF9*0.5)+(CG9*0.25)+(CH9*0.25)</f>
        <v>6.2624999999999993</v>
      </c>
      <c r="CJ9" s="6">
        <f>(CB9+CI9)/2</f>
        <v>6.0406249999999995</v>
      </c>
      <c r="CK9" s="22"/>
      <c r="CL9" s="6">
        <f>Y9</f>
        <v>6.4068750000000003</v>
      </c>
      <c r="CM9" s="6">
        <f>AT9</f>
        <v>6.6280000000000001</v>
      </c>
      <c r="CN9" s="6">
        <f>BO9</f>
        <v>6.4829999999999997</v>
      </c>
      <c r="CO9" s="6">
        <f>CJ9</f>
        <v>6.0406249999999995</v>
      </c>
      <c r="CP9" s="6">
        <f>AVERAGE(CL9:CO9)</f>
        <v>6.3896249999999997</v>
      </c>
      <c r="CQ9">
        <v>2</v>
      </c>
      <c r="CR9" s="22"/>
      <c r="CS9" s="22"/>
      <c r="CT9" s="20">
        <v>5.5</v>
      </c>
      <c r="CU9" s="20">
        <v>6.5</v>
      </c>
      <c r="CV9" s="20">
        <v>6.3</v>
      </c>
      <c r="CW9" s="20">
        <v>6.8</v>
      </c>
      <c r="CX9" s="20">
        <v>6.3</v>
      </c>
      <c r="CY9" s="20">
        <v>6</v>
      </c>
      <c r="CZ9" s="20">
        <v>7.5</v>
      </c>
      <c r="DA9" s="20">
        <v>6.5</v>
      </c>
      <c r="DB9" s="4">
        <f>SUM(CT9:DA9)</f>
        <v>51.400000000000006</v>
      </c>
      <c r="DC9" s="13">
        <f>DB9/8</f>
        <v>6.4250000000000007</v>
      </c>
      <c r="DD9" s="20">
        <v>6.6</v>
      </c>
      <c r="DE9" s="5">
        <f>(DC9*0.75)+(DD9*0.25)</f>
        <v>6.46875</v>
      </c>
      <c r="DF9" s="9"/>
      <c r="DG9" s="20">
        <v>7.5</v>
      </c>
      <c r="DH9" s="20">
        <v>6</v>
      </c>
      <c r="DI9" s="33">
        <f>(DG9*0.7)+(DH9*0.3)</f>
        <v>7.05</v>
      </c>
      <c r="DJ9" s="34">
        <v>5.7</v>
      </c>
      <c r="DK9" s="20">
        <v>6.6</v>
      </c>
      <c r="DL9" s="6">
        <f>(DI9*0.5)+(DJ9*0.25)+(DK9*0.25)</f>
        <v>6.6</v>
      </c>
      <c r="DM9" s="6">
        <f>(DE9+DL9)/2</f>
        <v>6.5343749999999998</v>
      </c>
      <c r="DN9" s="22"/>
      <c r="DO9" s="20">
        <v>5.4</v>
      </c>
      <c r="DP9" s="20">
        <v>7</v>
      </c>
      <c r="DQ9" s="20">
        <v>6.8</v>
      </c>
      <c r="DR9" s="20">
        <v>7.6</v>
      </c>
      <c r="DS9" s="20">
        <v>6.8</v>
      </c>
      <c r="DT9" s="20">
        <v>6.4</v>
      </c>
      <c r="DU9" s="20">
        <v>8</v>
      </c>
      <c r="DV9" s="20">
        <v>5.8</v>
      </c>
      <c r="DW9" s="4">
        <f>SUM(DO9:DV9)</f>
        <v>53.79999999999999</v>
      </c>
      <c r="DX9" s="13">
        <f>DW9/8</f>
        <v>6.7249999999999988</v>
      </c>
      <c r="DY9" s="20">
        <v>6.8</v>
      </c>
      <c r="DZ9" s="5">
        <f>(DX9*0.75)+(DY9*0.25)</f>
        <v>6.7437499999999995</v>
      </c>
      <c r="EA9" s="9"/>
      <c r="EB9" s="20">
        <v>7</v>
      </c>
      <c r="EC9" s="20">
        <v>5</v>
      </c>
      <c r="ED9" s="33">
        <f>(EB9*0.7)+(EC9*0.3)</f>
        <v>6.3999999999999995</v>
      </c>
      <c r="EE9" s="34">
        <v>6.7</v>
      </c>
      <c r="EF9" s="20">
        <v>6.8</v>
      </c>
      <c r="EG9" s="6">
        <f>(ED9*0.5)+(EE9*0.25)+(EF9*0.25)</f>
        <v>6.5750000000000002</v>
      </c>
      <c r="EH9" s="6">
        <f>(DZ9+EG9)/2</f>
        <v>6.6593749999999998</v>
      </c>
      <c r="EI9" s="22"/>
      <c r="EJ9" s="20">
        <v>5.4</v>
      </c>
      <c r="EK9" s="20">
        <v>7.2</v>
      </c>
      <c r="EL9" s="20">
        <v>6.8</v>
      </c>
      <c r="EM9" s="20">
        <v>7</v>
      </c>
      <c r="EN9" s="20">
        <v>7.1</v>
      </c>
      <c r="EO9" s="20">
        <v>5.6</v>
      </c>
      <c r="EP9" s="20">
        <v>8.4</v>
      </c>
      <c r="EQ9" s="20">
        <v>5.6</v>
      </c>
      <c r="ER9" s="4">
        <f>SUM(EJ9:EQ9)</f>
        <v>53.1</v>
      </c>
      <c r="ES9" s="13">
        <f>ER9/8</f>
        <v>6.6375000000000002</v>
      </c>
      <c r="ET9" s="20">
        <v>6.6</v>
      </c>
      <c r="EU9" s="5">
        <f>(ES9*0.75)+(ET9*0.25)</f>
        <v>6.6281250000000007</v>
      </c>
      <c r="EV9" s="9"/>
      <c r="EW9" s="20">
        <v>7.5</v>
      </c>
      <c r="EX9" s="20">
        <v>5.4</v>
      </c>
      <c r="EY9" s="33">
        <f>(EW9*0.7)+(EX9*0.3)</f>
        <v>6.87</v>
      </c>
      <c r="EZ9" s="34">
        <v>6.8</v>
      </c>
      <c r="FA9" s="20">
        <v>6.5</v>
      </c>
      <c r="FB9" s="6">
        <f>(EY9*0.5)+(EZ9*0.25)+(FA9*0.25)</f>
        <v>6.76</v>
      </c>
      <c r="FC9" s="6">
        <f>(EU9+FB9)/2</f>
        <v>6.6940625000000002</v>
      </c>
      <c r="FD9" s="22"/>
      <c r="FE9" s="20">
        <v>5.7</v>
      </c>
      <c r="FF9" s="20">
        <v>5.8</v>
      </c>
      <c r="FG9" s="20">
        <v>5.8</v>
      </c>
      <c r="FH9" s="20">
        <v>7</v>
      </c>
      <c r="FI9" s="20">
        <v>6</v>
      </c>
      <c r="FJ9" s="20">
        <v>6.4</v>
      </c>
      <c r="FK9" s="20">
        <v>7</v>
      </c>
      <c r="FL9" s="20">
        <v>6</v>
      </c>
      <c r="FM9" s="4">
        <f>SUM(FE9:FL9)</f>
        <v>49.7</v>
      </c>
      <c r="FN9" s="13">
        <f>FM9/8</f>
        <v>6.2125000000000004</v>
      </c>
      <c r="FO9" s="20">
        <v>5.5</v>
      </c>
      <c r="FP9" s="5">
        <f>(FN9*0.75)+(FO9*0.25)</f>
        <v>6.0343750000000007</v>
      </c>
      <c r="FQ9" s="9"/>
      <c r="FR9" s="20">
        <v>7.5709999999999997</v>
      </c>
      <c r="FS9" s="20">
        <v>4.9000000000000004</v>
      </c>
      <c r="FT9" s="33">
        <f>(FR9*0.7)+(FS9*0.3)</f>
        <v>6.7696999999999994</v>
      </c>
      <c r="FU9" s="34">
        <v>6.6</v>
      </c>
      <c r="FV9" s="20">
        <v>5.5</v>
      </c>
      <c r="FW9" s="6">
        <f>(FT9*0.5)+(FU9*0.25)+(FV9*0.25)</f>
        <v>6.4098499999999996</v>
      </c>
      <c r="FX9" s="6">
        <f>(FP9+FW9)/2</f>
        <v>6.2221124999999997</v>
      </c>
      <c r="FY9" s="22"/>
      <c r="FZ9" s="6">
        <f>DM9</f>
        <v>6.5343749999999998</v>
      </c>
      <c r="GA9" s="6">
        <f>EH9</f>
        <v>6.6593749999999998</v>
      </c>
      <c r="GB9" s="6">
        <f>FC9</f>
        <v>6.6940625000000002</v>
      </c>
      <c r="GC9" s="6">
        <f>FX9</f>
        <v>6.2221124999999997</v>
      </c>
      <c r="GD9" s="6">
        <f>AVERAGE(FZ9:GC9)</f>
        <v>6.5274812499999992</v>
      </c>
      <c r="GE9">
        <v>2</v>
      </c>
      <c r="GF9" s="22"/>
      <c r="GG9" s="22"/>
      <c r="GI9" s="6">
        <f>CP9</f>
        <v>6.3896249999999997</v>
      </c>
      <c r="GJ9" s="6">
        <f>GD9</f>
        <v>6.5274812499999992</v>
      </c>
      <c r="GK9" s="6">
        <f>AVERAGE(GH9:GJ9)</f>
        <v>6.4585531249999999</v>
      </c>
      <c r="GL9">
        <v>2</v>
      </c>
    </row>
    <row r="10" spans="1:194" ht="14">
      <c r="A10" s="15">
        <v>57</v>
      </c>
      <c r="B10" s="44" t="s">
        <v>22</v>
      </c>
      <c r="C10" s="43" t="s">
        <v>150</v>
      </c>
      <c r="D10" s="43" t="s">
        <v>151</v>
      </c>
      <c r="E10" t="s">
        <v>23</v>
      </c>
      <c r="F10" s="20">
        <v>4.8</v>
      </c>
      <c r="G10" s="20">
        <v>7</v>
      </c>
      <c r="H10" s="20">
        <v>6</v>
      </c>
      <c r="I10" s="20">
        <v>0</v>
      </c>
      <c r="J10" s="20">
        <v>6</v>
      </c>
      <c r="K10" s="20">
        <v>5</v>
      </c>
      <c r="L10" s="20">
        <v>6.8</v>
      </c>
      <c r="M10" s="20">
        <v>6</v>
      </c>
      <c r="N10" s="4">
        <f>SUM(F10:M10)</f>
        <v>41.6</v>
      </c>
      <c r="O10" s="13">
        <f>N10/8</f>
        <v>5.2</v>
      </c>
      <c r="P10" s="20">
        <v>6.8</v>
      </c>
      <c r="Q10" s="5">
        <f>(O10*0.75)+(P10*0.25)</f>
        <v>5.6000000000000005</v>
      </c>
      <c r="R10" s="9"/>
      <c r="S10" s="20">
        <v>7.4</v>
      </c>
      <c r="T10" s="20">
        <v>5.6</v>
      </c>
      <c r="U10" s="33">
        <f>(S10*0.7)+(T10*0.3)</f>
        <v>6.8599999999999994</v>
      </c>
      <c r="V10" s="34">
        <v>5.8</v>
      </c>
      <c r="W10" s="20">
        <v>7</v>
      </c>
      <c r="X10" s="6">
        <f>(U10*0.5)+(V10*0.25)+(W10*0.25)</f>
        <v>6.63</v>
      </c>
      <c r="Y10" s="6">
        <f>(Q10+X10)/2</f>
        <v>6.1150000000000002</v>
      </c>
      <c r="Z10" s="22"/>
      <c r="AA10" s="20">
        <v>5</v>
      </c>
      <c r="AB10" s="20">
        <v>7.2</v>
      </c>
      <c r="AC10" s="20">
        <v>5.4</v>
      </c>
      <c r="AD10" s="20">
        <v>0</v>
      </c>
      <c r="AE10" s="20">
        <v>6.2</v>
      </c>
      <c r="AF10" s="20">
        <v>5.5</v>
      </c>
      <c r="AG10" s="20">
        <v>8.8000000000000007</v>
      </c>
      <c r="AH10" s="20">
        <v>6</v>
      </c>
      <c r="AI10" s="4">
        <f>SUM(AA10:AH10)</f>
        <v>44.1</v>
      </c>
      <c r="AJ10" s="13">
        <f>AI10/8</f>
        <v>5.5125000000000002</v>
      </c>
      <c r="AK10" s="20">
        <v>6.9</v>
      </c>
      <c r="AL10" s="5">
        <f>(AJ10*0.75)+(AK10*0.25)</f>
        <v>5.859375</v>
      </c>
      <c r="AM10" s="9"/>
      <c r="AN10" s="20">
        <v>6.25</v>
      </c>
      <c r="AO10" s="20">
        <v>6</v>
      </c>
      <c r="AP10" s="33">
        <f>(AN10*0.7)+(AO10*0.3)</f>
        <v>6.1749999999999998</v>
      </c>
      <c r="AQ10" s="34">
        <v>6.5</v>
      </c>
      <c r="AR10" s="20">
        <v>7</v>
      </c>
      <c r="AS10" s="6">
        <f>(AP10*0.5)+(AQ10*0.25)+(AR10*0.25)</f>
        <v>6.4625000000000004</v>
      </c>
      <c r="AT10" s="6">
        <f>(AL10+AS10)/2</f>
        <v>6.1609375000000002</v>
      </c>
      <c r="AU10" s="22"/>
      <c r="AV10" s="20">
        <v>5.3</v>
      </c>
      <c r="AW10" s="20">
        <v>7.1</v>
      </c>
      <c r="AX10" s="20">
        <v>5.4</v>
      </c>
      <c r="AY10" s="20">
        <v>0</v>
      </c>
      <c r="AZ10" s="20">
        <v>6.1</v>
      </c>
      <c r="BA10" s="20">
        <v>5.2</v>
      </c>
      <c r="BB10" s="20">
        <v>8</v>
      </c>
      <c r="BC10" s="20">
        <v>6.1</v>
      </c>
      <c r="BD10" s="4">
        <f>SUM(AV10:BC10)</f>
        <v>43.199999999999996</v>
      </c>
      <c r="BE10" s="13">
        <f>BD10/8</f>
        <v>5.3999999999999995</v>
      </c>
      <c r="BF10" s="20">
        <v>6.3</v>
      </c>
      <c r="BG10" s="5">
        <f>(BE10*0.75)+(BF10*0.25)</f>
        <v>5.625</v>
      </c>
      <c r="BH10" s="9"/>
      <c r="BI10" s="20">
        <v>7</v>
      </c>
      <c r="BJ10" s="20">
        <v>5.6</v>
      </c>
      <c r="BK10" s="33">
        <f>(BI10*0.7)+(BJ10*0.3)</f>
        <v>6.5799999999999992</v>
      </c>
      <c r="BL10" s="34">
        <v>6.4</v>
      </c>
      <c r="BM10" s="20">
        <v>6.1</v>
      </c>
      <c r="BN10" s="6">
        <f>(BK10*0.5)+(BL10*0.25)+(BM10*0.25)</f>
        <v>6.4149999999999991</v>
      </c>
      <c r="BO10" s="6">
        <f>(BG10+BN10)/2</f>
        <v>6.02</v>
      </c>
      <c r="BP10" s="22"/>
      <c r="BQ10" s="20">
        <v>5.5</v>
      </c>
      <c r="BR10" s="20">
        <v>7</v>
      </c>
      <c r="BS10" s="20">
        <v>4.5</v>
      </c>
      <c r="BT10" s="20">
        <v>0</v>
      </c>
      <c r="BU10" s="20">
        <v>5.7</v>
      </c>
      <c r="BV10" s="20">
        <v>6.5</v>
      </c>
      <c r="BW10" s="20">
        <v>6.8</v>
      </c>
      <c r="BX10" s="20">
        <v>6.8</v>
      </c>
      <c r="BY10" s="4">
        <f>SUM(BQ10:BX10)</f>
        <v>42.8</v>
      </c>
      <c r="BZ10" s="13">
        <f>BY10/8</f>
        <v>5.35</v>
      </c>
      <c r="CA10" s="20">
        <v>6.4</v>
      </c>
      <c r="CB10" s="5">
        <f>(BZ10*0.75)+(CA10*0.25)</f>
        <v>5.6124999999999989</v>
      </c>
      <c r="CC10" s="9"/>
      <c r="CD10" s="20">
        <v>8</v>
      </c>
      <c r="CE10" s="20">
        <v>6.4</v>
      </c>
      <c r="CF10" s="33">
        <f>(CD10*0.7)+(CE10*0.3)</f>
        <v>7.52</v>
      </c>
      <c r="CG10" s="34">
        <v>6.5</v>
      </c>
      <c r="CH10" s="20">
        <v>6.2</v>
      </c>
      <c r="CI10" s="6">
        <f>(CF10*0.5)+(CG10*0.25)+(CH10*0.25)</f>
        <v>6.9349999999999996</v>
      </c>
      <c r="CJ10" s="6">
        <f>(CB10+CI10)/2</f>
        <v>6.2737499999999997</v>
      </c>
      <c r="CK10" s="22"/>
      <c r="CL10" s="6">
        <f>Y10</f>
        <v>6.1150000000000002</v>
      </c>
      <c r="CM10" s="6">
        <f>AT10</f>
        <v>6.1609375000000002</v>
      </c>
      <c r="CN10" s="6">
        <f>BO10</f>
        <v>6.02</v>
      </c>
      <c r="CO10" s="6">
        <f>CJ10</f>
        <v>6.2737499999999997</v>
      </c>
      <c r="CP10" s="6">
        <f>AVERAGE(CL10:CO10)</f>
        <v>6.1424218750000001</v>
      </c>
      <c r="CQ10">
        <v>3</v>
      </c>
      <c r="CR10" s="22"/>
      <c r="CS10" s="22"/>
      <c r="CT10" s="20">
        <v>4.8</v>
      </c>
      <c r="CU10" s="20">
        <v>6.5</v>
      </c>
      <c r="CV10" s="20">
        <v>5.3</v>
      </c>
      <c r="CW10" s="20">
        <v>6.5</v>
      </c>
      <c r="CX10" s="20">
        <v>5</v>
      </c>
      <c r="CY10" s="20">
        <v>2.5</v>
      </c>
      <c r="CZ10" s="20">
        <v>7.5</v>
      </c>
      <c r="DA10" s="20">
        <v>6.5</v>
      </c>
      <c r="DB10" s="4">
        <f>SUM(CT10:DA10)</f>
        <v>44.6</v>
      </c>
      <c r="DC10" s="13">
        <f>DB10/8</f>
        <v>5.5750000000000002</v>
      </c>
      <c r="DD10" s="20">
        <v>7.4</v>
      </c>
      <c r="DE10" s="5">
        <f>(DC10*0.75)+(DD10*0.25)</f>
        <v>6.03125</v>
      </c>
      <c r="DF10" s="9"/>
      <c r="DG10" s="20">
        <v>7.3</v>
      </c>
      <c r="DH10" s="20">
        <v>5.5</v>
      </c>
      <c r="DI10" s="33">
        <f>(DG10*0.7)+(DH10*0.3)</f>
        <v>6.76</v>
      </c>
      <c r="DJ10" s="34">
        <v>5.2</v>
      </c>
      <c r="DK10" s="20">
        <v>7.4</v>
      </c>
      <c r="DL10" s="6">
        <f>(DI10*0.5)+(DJ10*0.25)+(DK10*0.25)</f>
        <v>6.5299999999999994</v>
      </c>
      <c r="DM10" s="6">
        <f>(DE10+DL10)/2</f>
        <v>6.2806249999999997</v>
      </c>
      <c r="DN10" s="22"/>
      <c r="DO10" s="20">
        <v>4.8</v>
      </c>
      <c r="DP10" s="20">
        <v>7.2</v>
      </c>
      <c r="DQ10" s="20">
        <v>6.4</v>
      </c>
      <c r="DR10" s="20">
        <v>5.2</v>
      </c>
      <c r="DS10" s="20">
        <v>5.6</v>
      </c>
      <c r="DT10" s="20">
        <v>4.8</v>
      </c>
      <c r="DU10" s="20">
        <v>7.5</v>
      </c>
      <c r="DV10" s="20">
        <v>5.8</v>
      </c>
      <c r="DW10" s="4">
        <f>SUM(DO10:DV10)</f>
        <v>47.29999999999999</v>
      </c>
      <c r="DX10" s="13">
        <f>DW10/8</f>
        <v>5.9124999999999988</v>
      </c>
      <c r="DY10" s="20">
        <v>6.7</v>
      </c>
      <c r="DZ10" s="5">
        <f>(DX10*0.75)+(DY10*0.25)</f>
        <v>6.1093749999999991</v>
      </c>
      <c r="EA10" s="9"/>
      <c r="EB10" s="20">
        <v>5.1100000000000003</v>
      </c>
      <c r="EC10" s="20">
        <v>3.9</v>
      </c>
      <c r="ED10" s="33">
        <f>(EB10*0.7)+(EC10*0.3)</f>
        <v>4.7469999999999999</v>
      </c>
      <c r="EE10" s="34">
        <v>5.9</v>
      </c>
      <c r="EF10" s="20">
        <v>6.6</v>
      </c>
      <c r="EG10" s="6">
        <f>(ED10*0.5)+(EE10*0.25)+(EF10*0.25)</f>
        <v>5.4984999999999999</v>
      </c>
      <c r="EH10" s="6">
        <f>(DZ10+EG10)/2</f>
        <v>5.8039375</v>
      </c>
      <c r="EI10" s="22"/>
      <c r="EJ10" s="20">
        <v>5.3</v>
      </c>
      <c r="EK10" s="20">
        <v>7.2</v>
      </c>
      <c r="EL10" s="20">
        <v>6.1</v>
      </c>
      <c r="EM10" s="20">
        <v>7.1</v>
      </c>
      <c r="EN10" s="20">
        <v>6.7</v>
      </c>
      <c r="EO10" s="20">
        <v>4.5</v>
      </c>
      <c r="EP10" s="20">
        <v>8</v>
      </c>
      <c r="EQ10" s="20">
        <v>5.6</v>
      </c>
      <c r="ER10" s="4">
        <f>SUM(EJ10:EQ10)</f>
        <v>50.500000000000007</v>
      </c>
      <c r="ES10" s="13">
        <f>ER10/8</f>
        <v>6.3125000000000009</v>
      </c>
      <c r="ET10" s="20">
        <v>6.3</v>
      </c>
      <c r="EU10" s="5">
        <f>(ES10*0.75)+(ET10*0.25)</f>
        <v>6.3093750000000011</v>
      </c>
      <c r="EV10" s="9"/>
      <c r="EW10" s="20">
        <v>6.58</v>
      </c>
      <c r="EX10" s="20">
        <v>6</v>
      </c>
      <c r="EY10" s="33">
        <f>(EW10*0.7)+(EX10*0.3)</f>
        <v>6.4059999999999997</v>
      </c>
      <c r="EZ10" s="34">
        <v>6.4</v>
      </c>
      <c r="FA10" s="20">
        <v>6</v>
      </c>
      <c r="FB10" s="6">
        <f>(EY10*0.5)+(EZ10*0.25)+(FA10*0.25)</f>
        <v>6.3029999999999999</v>
      </c>
      <c r="FC10" s="6">
        <f>(EU10+FB10)/2</f>
        <v>6.3061875000000001</v>
      </c>
      <c r="FD10" s="22"/>
      <c r="FE10" s="20">
        <v>5.5</v>
      </c>
      <c r="FF10" s="20">
        <v>6</v>
      </c>
      <c r="FG10" s="20">
        <v>5.6</v>
      </c>
      <c r="FH10" s="20">
        <v>7</v>
      </c>
      <c r="FI10" s="20">
        <v>5.5</v>
      </c>
      <c r="FJ10" s="20">
        <v>3.8</v>
      </c>
      <c r="FK10" s="20">
        <v>6.8</v>
      </c>
      <c r="FL10" s="20">
        <v>6</v>
      </c>
      <c r="FM10" s="4">
        <f>SUM(FE10:FL10)</f>
        <v>46.199999999999996</v>
      </c>
      <c r="FN10" s="13">
        <f>FM10/8</f>
        <v>5.7749999999999995</v>
      </c>
      <c r="FO10" s="20">
        <v>6</v>
      </c>
      <c r="FP10" s="5">
        <f>(FN10*0.75)+(FO10*0.25)</f>
        <v>5.8312499999999998</v>
      </c>
      <c r="FQ10" s="9"/>
      <c r="FR10" s="20">
        <v>6.6669999999999998</v>
      </c>
      <c r="FS10" s="20">
        <v>5.6</v>
      </c>
      <c r="FT10" s="33">
        <f>(FR10*0.7)+(FS10*0.3)</f>
        <v>6.3468999999999989</v>
      </c>
      <c r="FU10" s="34">
        <v>6.2</v>
      </c>
      <c r="FV10" s="20">
        <v>6</v>
      </c>
      <c r="FW10" s="6">
        <f>(FT10*0.5)+(FU10*0.25)+(FV10*0.25)</f>
        <v>6.2234499999999997</v>
      </c>
      <c r="FX10" s="6">
        <f>(FP10+FW10)/2</f>
        <v>6.0273500000000002</v>
      </c>
      <c r="FY10" s="22"/>
      <c r="FZ10" s="6">
        <f>DM10</f>
        <v>6.2806249999999997</v>
      </c>
      <c r="GA10" s="6">
        <f>EH10</f>
        <v>5.8039375</v>
      </c>
      <c r="GB10" s="6">
        <f>FC10</f>
        <v>6.3061875000000001</v>
      </c>
      <c r="GC10" s="6">
        <f>FX10</f>
        <v>6.0273500000000002</v>
      </c>
      <c r="GD10" s="6">
        <f>AVERAGE(FZ10:GC10)</f>
        <v>6.1045250000000006</v>
      </c>
      <c r="GE10">
        <v>3</v>
      </c>
      <c r="GF10" s="22"/>
      <c r="GG10" s="22"/>
      <c r="GI10" s="6">
        <f>CP10</f>
        <v>6.1424218750000001</v>
      </c>
      <c r="GJ10" s="6">
        <f>GD10</f>
        <v>6.1045250000000006</v>
      </c>
      <c r="GK10" s="6">
        <f>AVERAGE(GH10:GJ10)</f>
        <v>6.1234734375000004</v>
      </c>
      <c r="GL10">
        <v>3</v>
      </c>
    </row>
    <row r="11" spans="1:194" ht="14">
      <c r="A11" s="15">
        <v>36</v>
      </c>
      <c r="B11" s="44" t="s">
        <v>272</v>
      </c>
      <c r="C11" s="43" t="s">
        <v>159</v>
      </c>
      <c r="D11" s="43" t="s">
        <v>160</v>
      </c>
      <c r="E11" t="s">
        <v>273</v>
      </c>
      <c r="F11" s="20">
        <v>4.5</v>
      </c>
      <c r="G11" s="20">
        <v>6.3</v>
      </c>
      <c r="H11" s="20">
        <v>5.3</v>
      </c>
      <c r="I11" s="20">
        <v>5</v>
      </c>
      <c r="J11" s="20">
        <v>4</v>
      </c>
      <c r="K11" s="20">
        <v>4</v>
      </c>
      <c r="L11" s="20">
        <v>6.3</v>
      </c>
      <c r="M11" s="20">
        <v>5</v>
      </c>
      <c r="N11" s="4">
        <f t="shared" ref="N11:N15" si="0">SUM(F11:M11)</f>
        <v>40.4</v>
      </c>
      <c r="O11" s="13">
        <f t="shared" ref="O11:O15" si="1">N11/8</f>
        <v>5.05</v>
      </c>
      <c r="P11" s="20">
        <v>5.3</v>
      </c>
      <c r="Q11" s="5">
        <f t="shared" ref="Q11:Q15" si="2">(O11*0.75)+(P11*0.25)</f>
        <v>5.1124999999999998</v>
      </c>
      <c r="R11" s="9"/>
      <c r="S11" s="20">
        <v>7.6</v>
      </c>
      <c r="T11" s="20">
        <v>3.3</v>
      </c>
      <c r="U11" s="33">
        <f t="shared" ref="U11:U15" si="3">(S11*0.7)+(T11*0.3)</f>
        <v>6.31</v>
      </c>
      <c r="V11" s="34">
        <v>4.7</v>
      </c>
      <c r="W11" s="20">
        <v>5.5</v>
      </c>
      <c r="X11" s="6">
        <f t="shared" ref="X11:X15" si="4">(U11*0.5)+(V11*0.25)+(W11*0.25)</f>
        <v>5.7050000000000001</v>
      </c>
      <c r="Y11" s="6">
        <f t="shared" ref="Y11:Y15" si="5">(Q11+X11)/2</f>
        <v>5.4087499999999995</v>
      </c>
      <c r="Z11" s="22"/>
      <c r="AA11" s="20">
        <v>4.8</v>
      </c>
      <c r="AB11" s="20">
        <v>6.5</v>
      </c>
      <c r="AC11" s="20">
        <v>7</v>
      </c>
      <c r="AD11" s="20">
        <v>6</v>
      </c>
      <c r="AE11" s="20">
        <v>5</v>
      </c>
      <c r="AF11" s="20">
        <v>5</v>
      </c>
      <c r="AG11" s="20">
        <v>6.8</v>
      </c>
      <c r="AH11" s="20">
        <v>5.2</v>
      </c>
      <c r="AI11" s="4">
        <f t="shared" ref="AI11:AI15" si="6">SUM(AA11:AH11)</f>
        <v>46.3</v>
      </c>
      <c r="AJ11" s="13">
        <f t="shared" ref="AJ11:AJ15" si="7">AI11/8</f>
        <v>5.7874999999999996</v>
      </c>
      <c r="AK11" s="20">
        <v>6.5</v>
      </c>
      <c r="AL11" s="5">
        <f t="shared" ref="AL11:AL15" si="8">(AJ11*0.75)+(AK11*0.25)</f>
        <v>5.9656249999999993</v>
      </c>
      <c r="AM11" s="9"/>
      <c r="AN11" s="20">
        <v>7</v>
      </c>
      <c r="AO11" s="20">
        <v>2</v>
      </c>
      <c r="AP11" s="33">
        <f t="shared" ref="AP11:AP15" si="9">(AN11*0.7)+(AO11*0.3)</f>
        <v>5.4999999999999991</v>
      </c>
      <c r="AQ11" s="34">
        <v>5.7</v>
      </c>
      <c r="AR11" s="20">
        <v>6.5</v>
      </c>
      <c r="AS11" s="6">
        <f t="shared" ref="AS11:AS15" si="10">(AP11*0.5)+(AQ11*0.25)+(AR11*0.25)</f>
        <v>5.8</v>
      </c>
      <c r="AT11" s="6">
        <f t="shared" ref="AT11:AT15" si="11">(AL11+AS11)/2</f>
        <v>5.8828125</v>
      </c>
      <c r="AU11" s="22"/>
      <c r="AV11" s="20">
        <v>5.2</v>
      </c>
      <c r="AW11" s="20">
        <v>6.1</v>
      </c>
      <c r="AX11" s="20">
        <v>6.3</v>
      </c>
      <c r="AY11" s="20">
        <v>5.2</v>
      </c>
      <c r="AZ11" s="20">
        <v>5.3</v>
      </c>
      <c r="BA11" s="20">
        <v>5</v>
      </c>
      <c r="BB11" s="20">
        <v>6.5</v>
      </c>
      <c r="BC11" s="20">
        <v>5.0999999999999996</v>
      </c>
      <c r="BD11" s="4">
        <f t="shared" ref="BD11:BD15" si="12">SUM(AV11:BC11)</f>
        <v>44.7</v>
      </c>
      <c r="BE11" s="13">
        <f t="shared" ref="BE11:BE15" si="13">BD11/8</f>
        <v>5.5875000000000004</v>
      </c>
      <c r="BF11" s="20">
        <v>6.5</v>
      </c>
      <c r="BG11" s="5">
        <f t="shared" ref="BG11:BG15" si="14">(BE11*0.75)+(BF11*0.25)</f>
        <v>5.8156250000000007</v>
      </c>
      <c r="BH11" s="9"/>
      <c r="BI11" s="20">
        <v>6.2</v>
      </c>
      <c r="BJ11" s="20">
        <v>2.4</v>
      </c>
      <c r="BK11" s="33">
        <f t="shared" ref="BK11:BK15" si="15">(BI11*0.7)+(BJ11*0.3)</f>
        <v>5.0599999999999996</v>
      </c>
      <c r="BL11" s="34">
        <v>5.4</v>
      </c>
      <c r="BM11" s="20">
        <v>5.9</v>
      </c>
      <c r="BN11" s="6">
        <f t="shared" ref="BN11:BN15" si="16">(BK11*0.5)+(BL11*0.25)+(BM11*0.25)</f>
        <v>5.3550000000000004</v>
      </c>
      <c r="BO11" s="6">
        <f t="shared" ref="BO11:BO15" si="17">(BG11+BN11)/2</f>
        <v>5.5853125000000006</v>
      </c>
      <c r="BP11" s="22"/>
      <c r="BQ11" s="20">
        <v>5</v>
      </c>
      <c r="BR11" s="20">
        <v>6.5</v>
      </c>
      <c r="BS11" s="20">
        <v>6</v>
      </c>
      <c r="BT11" s="20">
        <v>6</v>
      </c>
      <c r="BU11" s="20">
        <v>5.3</v>
      </c>
      <c r="BV11" s="20">
        <v>5.5</v>
      </c>
      <c r="BW11" s="20">
        <v>5.8</v>
      </c>
      <c r="BX11" s="20">
        <v>5.5</v>
      </c>
      <c r="BY11" s="4">
        <f t="shared" ref="BY11:BY15" si="18">SUM(BQ11:BX11)</f>
        <v>45.599999999999994</v>
      </c>
      <c r="BZ11" s="13">
        <f t="shared" ref="BZ11:BZ15" si="19">BY11/8</f>
        <v>5.6999999999999993</v>
      </c>
      <c r="CA11" s="20">
        <v>5</v>
      </c>
      <c r="CB11" s="5">
        <f t="shared" ref="CB11:CB15" si="20">(BZ11*0.75)+(CA11*0.25)</f>
        <v>5.5249999999999995</v>
      </c>
      <c r="CC11" s="9"/>
      <c r="CD11" s="20">
        <v>8.3000000000000007</v>
      </c>
      <c r="CE11" s="20">
        <v>3.3</v>
      </c>
      <c r="CF11" s="33">
        <f t="shared" ref="CF11:CF15" si="21">(CD11*0.7)+(CE11*0.3)</f>
        <v>6.8000000000000007</v>
      </c>
      <c r="CG11" s="34">
        <v>5.9</v>
      </c>
      <c r="CH11" s="20">
        <v>4.7</v>
      </c>
      <c r="CI11" s="6">
        <f t="shared" ref="CI11:CI15" si="22">(CF11*0.5)+(CG11*0.25)+(CH11*0.25)</f>
        <v>6.05</v>
      </c>
      <c r="CJ11" s="6">
        <f t="shared" ref="CJ11:CJ15" si="23">(CB11+CI11)/2</f>
        <v>5.7874999999999996</v>
      </c>
      <c r="CK11" s="22"/>
      <c r="CL11" s="6">
        <f t="shared" ref="CL11:CL15" si="24">Y11</f>
        <v>5.4087499999999995</v>
      </c>
      <c r="CM11" s="6">
        <f t="shared" ref="CM11:CM15" si="25">AT11</f>
        <v>5.8828125</v>
      </c>
      <c r="CN11" s="6">
        <f t="shared" ref="CN11:CN15" si="26">BO11</f>
        <v>5.5853125000000006</v>
      </c>
      <c r="CO11" s="6">
        <f t="shared" ref="CO11:CO15" si="27">CJ11</f>
        <v>5.7874999999999996</v>
      </c>
      <c r="CP11" s="6">
        <f t="shared" ref="CP11:CP15" si="28">AVERAGE(CL11:CO11)</f>
        <v>5.6660937499999999</v>
      </c>
      <c r="CQ11">
        <v>4</v>
      </c>
      <c r="CR11" s="22"/>
      <c r="CS11" s="22"/>
      <c r="CT11" s="20">
        <v>4.8</v>
      </c>
      <c r="CU11" s="20">
        <v>6</v>
      </c>
      <c r="CV11" s="20">
        <v>5.3</v>
      </c>
      <c r="CW11" s="20">
        <v>5.8</v>
      </c>
      <c r="CX11" s="20">
        <v>5.6</v>
      </c>
      <c r="CY11" s="20">
        <v>5</v>
      </c>
      <c r="CZ11" s="20">
        <v>4.5</v>
      </c>
      <c r="DA11" s="20">
        <v>5</v>
      </c>
      <c r="DB11" s="4">
        <f t="shared" ref="DB11:DB15" si="29">SUM(CT11:DA11)</f>
        <v>42</v>
      </c>
      <c r="DC11" s="13">
        <f t="shared" ref="DC11:DC15" si="30">DB11/8</f>
        <v>5.25</v>
      </c>
      <c r="DD11" s="20">
        <v>5.8</v>
      </c>
      <c r="DE11" s="5">
        <f t="shared" ref="DE11:DE15" si="31">(DC11*0.75)+(DD11*0.25)</f>
        <v>5.3875000000000002</v>
      </c>
      <c r="DF11" s="9"/>
      <c r="DG11" s="20">
        <v>7.4</v>
      </c>
      <c r="DH11" s="20">
        <v>3.3</v>
      </c>
      <c r="DI11" s="33">
        <f t="shared" ref="DI11:DI15" si="32">(DG11*0.7)+(DH11*0.3)</f>
        <v>6.17</v>
      </c>
      <c r="DJ11" s="34">
        <v>4.3</v>
      </c>
      <c r="DK11" s="20">
        <v>6</v>
      </c>
      <c r="DL11" s="6">
        <f t="shared" ref="DL11:DL15" si="33">(DI11*0.5)+(DJ11*0.25)+(DK11*0.25)</f>
        <v>5.66</v>
      </c>
      <c r="DM11" s="6">
        <f t="shared" ref="DM11:DM15" si="34">(DE11+DL11)/2</f>
        <v>5.5237499999999997</v>
      </c>
      <c r="DN11" s="22"/>
      <c r="DO11" s="20">
        <v>5</v>
      </c>
      <c r="DP11" s="20">
        <v>6.2</v>
      </c>
      <c r="DQ11" s="20">
        <v>5.6</v>
      </c>
      <c r="DR11" s="20">
        <v>5.5</v>
      </c>
      <c r="DS11" s="20">
        <v>5.8</v>
      </c>
      <c r="DT11" s="20">
        <v>5.8</v>
      </c>
      <c r="DU11" s="20">
        <v>8.5</v>
      </c>
      <c r="DV11" s="20">
        <v>5</v>
      </c>
      <c r="DW11" s="4">
        <f t="shared" ref="DW11:DW15" si="35">SUM(DO11:DV11)</f>
        <v>47.4</v>
      </c>
      <c r="DX11" s="13">
        <f t="shared" ref="DX11:DX15" si="36">DW11/8</f>
        <v>5.9249999999999998</v>
      </c>
      <c r="DY11" s="20">
        <v>6.7</v>
      </c>
      <c r="DZ11" s="5">
        <f t="shared" ref="DZ11:DZ15" si="37">(DX11*0.75)+(DY11*0.25)</f>
        <v>6.1187499999999995</v>
      </c>
      <c r="EA11" s="9"/>
      <c r="EB11" s="20">
        <v>6.67</v>
      </c>
      <c r="EC11" s="20">
        <v>2</v>
      </c>
      <c r="ED11" s="33">
        <f t="shared" ref="ED11:ED15" si="38">(EB11*0.7)+(EC11*0.3)</f>
        <v>5.2689999999999992</v>
      </c>
      <c r="EE11" s="34">
        <v>6</v>
      </c>
      <c r="EF11" s="20">
        <v>6.5</v>
      </c>
      <c r="EG11" s="6">
        <f t="shared" ref="EG11:EG15" si="39">(ED11*0.5)+(EE11*0.25)+(EF11*0.25)</f>
        <v>5.7594999999999992</v>
      </c>
      <c r="EH11" s="6">
        <f t="shared" ref="EH11:EH15" si="40">(DZ11+EG11)/2</f>
        <v>5.9391249999999989</v>
      </c>
      <c r="EI11" s="22"/>
      <c r="EJ11" s="20">
        <v>5.0999999999999996</v>
      </c>
      <c r="EK11" s="20">
        <v>6.1</v>
      </c>
      <c r="EL11" s="20">
        <v>4.2</v>
      </c>
      <c r="EM11" s="20">
        <v>4.5</v>
      </c>
      <c r="EN11" s="20">
        <v>5.8</v>
      </c>
      <c r="EO11" s="20">
        <v>5.0999999999999996</v>
      </c>
      <c r="EP11" s="20">
        <v>6.6</v>
      </c>
      <c r="EQ11" s="20">
        <v>5.0999999999999996</v>
      </c>
      <c r="ER11" s="4">
        <f t="shared" ref="ER11:ER15" si="41">SUM(EJ11:EQ11)</f>
        <v>42.5</v>
      </c>
      <c r="ES11" s="13">
        <f t="shared" ref="ES11:ES15" si="42">ER11/8</f>
        <v>5.3125</v>
      </c>
      <c r="ET11" s="20">
        <v>6.4</v>
      </c>
      <c r="EU11" s="5">
        <f t="shared" ref="EU11:EU15" si="43">(ES11*0.75)+(ET11*0.25)</f>
        <v>5.5843749999999996</v>
      </c>
      <c r="EV11" s="9"/>
      <c r="EW11" s="20">
        <v>6.75</v>
      </c>
      <c r="EX11" s="20">
        <v>1.2</v>
      </c>
      <c r="EY11" s="33">
        <f t="shared" ref="EY11:EY15" si="44">(EW11*0.7)+(EX11*0.3)</f>
        <v>5.085</v>
      </c>
      <c r="EZ11" s="34">
        <v>5.0999999999999996</v>
      </c>
      <c r="FA11" s="20">
        <v>6.2</v>
      </c>
      <c r="FB11" s="6">
        <f t="shared" ref="FB11:FB15" si="45">(EY11*0.5)+(EZ11*0.25)+(FA11*0.25)</f>
        <v>5.3674999999999997</v>
      </c>
      <c r="FC11" s="6">
        <f t="shared" ref="FC11:FC15" si="46">(EU11+FB11)/2</f>
        <v>5.4759374999999997</v>
      </c>
      <c r="FD11" s="22"/>
      <c r="FE11" s="20">
        <v>5.4</v>
      </c>
      <c r="FF11" s="20">
        <v>6</v>
      </c>
      <c r="FG11" s="20">
        <v>3.5</v>
      </c>
      <c r="FH11" s="20">
        <v>5.5</v>
      </c>
      <c r="FI11" s="20">
        <v>5.5</v>
      </c>
      <c r="FJ11" s="20">
        <v>6</v>
      </c>
      <c r="FK11" s="20">
        <v>6.5</v>
      </c>
      <c r="FL11" s="20">
        <v>5</v>
      </c>
      <c r="FM11" s="4">
        <f t="shared" ref="FM11:FM15" si="47">SUM(FE11:FL11)</f>
        <v>43.4</v>
      </c>
      <c r="FN11" s="13">
        <f t="shared" ref="FN11:FN15" si="48">FM11/8</f>
        <v>5.4249999999999998</v>
      </c>
      <c r="FO11" s="20">
        <v>5.5</v>
      </c>
      <c r="FP11" s="5">
        <f t="shared" ref="FP11:FP15" si="49">(FN11*0.75)+(FO11*0.25)</f>
        <v>5.4437499999999996</v>
      </c>
      <c r="FQ11" s="9"/>
      <c r="FR11" s="20">
        <v>7.1109999999999998</v>
      </c>
      <c r="FS11" s="20">
        <v>2.5</v>
      </c>
      <c r="FT11" s="33">
        <f t="shared" ref="FT11:FT15" si="50">(FR11*0.7)+(FS11*0.3)</f>
        <v>5.7276999999999996</v>
      </c>
      <c r="FU11" s="34">
        <v>5.4</v>
      </c>
      <c r="FV11" s="20">
        <v>5</v>
      </c>
      <c r="FW11" s="6">
        <f t="shared" ref="FW11:FW15" si="51">(FT11*0.5)+(FU11*0.25)+(FV11*0.25)</f>
        <v>5.4638499999999999</v>
      </c>
      <c r="FX11" s="6">
        <f t="shared" ref="FX11:FX15" si="52">(FP11+FW11)/2</f>
        <v>5.4537999999999993</v>
      </c>
      <c r="FY11" s="22"/>
      <c r="FZ11" s="6">
        <f t="shared" ref="FZ11:FZ15" si="53">DM11</f>
        <v>5.5237499999999997</v>
      </c>
      <c r="GA11" s="6">
        <f t="shared" ref="GA11:GA15" si="54">EH11</f>
        <v>5.9391249999999989</v>
      </c>
      <c r="GB11" s="6">
        <f t="shared" ref="GB11:GB15" si="55">FC11</f>
        <v>5.4759374999999997</v>
      </c>
      <c r="GC11" s="6">
        <f t="shared" ref="GC11:GC15" si="56">FX11</f>
        <v>5.4537999999999993</v>
      </c>
      <c r="GD11" s="6">
        <f t="shared" ref="GD11:GD15" si="57">AVERAGE(FZ11:GC11)</f>
        <v>5.5981531249999996</v>
      </c>
      <c r="GE11">
        <v>4</v>
      </c>
      <c r="GF11" s="22"/>
      <c r="GG11" s="22"/>
      <c r="GI11" s="6">
        <f t="shared" ref="GI11:GI15" si="58">CP11</f>
        <v>5.6660937499999999</v>
      </c>
      <c r="GJ11" s="6">
        <f t="shared" ref="GJ11:GJ15" si="59">GD11</f>
        <v>5.5981531249999996</v>
      </c>
      <c r="GK11" s="6">
        <f t="shared" ref="GK11:GK15" si="60">AVERAGE(GH11:GJ11)</f>
        <v>5.6321234374999998</v>
      </c>
      <c r="GL11">
        <v>4</v>
      </c>
    </row>
    <row r="12" spans="1:194" ht="14">
      <c r="A12" s="15">
        <v>80</v>
      </c>
      <c r="B12" s="44" t="s">
        <v>75</v>
      </c>
      <c r="C12" t="s">
        <v>26</v>
      </c>
      <c r="D12" t="s">
        <v>156</v>
      </c>
      <c r="E12" t="s">
        <v>52</v>
      </c>
      <c r="F12" s="20">
        <v>5</v>
      </c>
      <c r="G12" s="20">
        <v>6.3</v>
      </c>
      <c r="H12" s="20">
        <v>6</v>
      </c>
      <c r="I12" s="20">
        <v>7</v>
      </c>
      <c r="J12" s="20">
        <v>5</v>
      </c>
      <c r="K12" s="20">
        <v>5</v>
      </c>
      <c r="L12" s="20">
        <v>5</v>
      </c>
      <c r="M12" s="20">
        <v>4</v>
      </c>
      <c r="N12" s="4">
        <f t="shared" si="0"/>
        <v>43.3</v>
      </c>
      <c r="O12" s="13">
        <f t="shared" si="1"/>
        <v>5.4124999999999996</v>
      </c>
      <c r="P12" s="20">
        <v>4.8</v>
      </c>
      <c r="Q12" s="5">
        <f t="shared" si="2"/>
        <v>5.2593749999999995</v>
      </c>
      <c r="R12" s="9"/>
      <c r="S12" s="20">
        <v>7.1</v>
      </c>
      <c r="T12" s="20">
        <v>2.9</v>
      </c>
      <c r="U12" s="33">
        <f t="shared" si="3"/>
        <v>5.84</v>
      </c>
      <c r="V12" s="34">
        <v>4.5999999999999996</v>
      </c>
      <c r="W12" s="20">
        <v>5.2</v>
      </c>
      <c r="X12" s="6">
        <f t="shared" si="4"/>
        <v>5.37</v>
      </c>
      <c r="Y12" s="6">
        <f t="shared" si="5"/>
        <v>5.3146874999999998</v>
      </c>
      <c r="Z12" s="22"/>
      <c r="AA12" s="20">
        <v>4</v>
      </c>
      <c r="AB12" s="20">
        <v>6.3</v>
      </c>
      <c r="AC12" s="20">
        <v>6</v>
      </c>
      <c r="AD12" s="20">
        <v>6.8</v>
      </c>
      <c r="AE12" s="20">
        <v>5.2</v>
      </c>
      <c r="AF12" s="20">
        <v>5.8</v>
      </c>
      <c r="AG12" s="20">
        <v>5.8</v>
      </c>
      <c r="AH12" s="20">
        <v>5.3</v>
      </c>
      <c r="AI12" s="4">
        <f t="shared" ref="AI12" si="61">SUM(AA12:AH12)</f>
        <v>45.199999999999996</v>
      </c>
      <c r="AJ12" s="13">
        <f t="shared" ref="AJ12" si="62">AI12/8</f>
        <v>5.6499999999999995</v>
      </c>
      <c r="AK12" s="20">
        <v>5.5</v>
      </c>
      <c r="AL12" s="5">
        <f t="shared" si="8"/>
        <v>5.6124999999999998</v>
      </c>
      <c r="AM12" s="9"/>
      <c r="AN12" s="20">
        <v>7.5</v>
      </c>
      <c r="AO12" s="20">
        <v>2.4</v>
      </c>
      <c r="AP12" s="33">
        <f t="shared" si="9"/>
        <v>5.97</v>
      </c>
      <c r="AQ12" s="34">
        <v>5.5</v>
      </c>
      <c r="AR12" s="20">
        <v>5.6</v>
      </c>
      <c r="AS12" s="6">
        <f t="shared" ref="AS12" si="63">(AP12*0.5)+(AQ12*0.25)+(AR12*0.25)</f>
        <v>5.76</v>
      </c>
      <c r="AT12" s="6">
        <f t="shared" ref="AT12" si="64">(AL12+AS12)/2</f>
        <v>5.6862499999999994</v>
      </c>
      <c r="AU12" s="22"/>
      <c r="AV12" s="20">
        <v>4.8</v>
      </c>
      <c r="AW12" s="20">
        <v>6.1</v>
      </c>
      <c r="AX12" s="20">
        <v>6.1</v>
      </c>
      <c r="AY12" s="20">
        <v>6.9</v>
      </c>
      <c r="AZ12" s="20">
        <v>6.5</v>
      </c>
      <c r="BA12" s="20">
        <v>6</v>
      </c>
      <c r="BB12" s="20">
        <v>6.1</v>
      </c>
      <c r="BC12" s="20">
        <v>5</v>
      </c>
      <c r="BD12" s="4">
        <f t="shared" ref="BD12" si="65">SUM(AV12:BC12)</f>
        <v>47.5</v>
      </c>
      <c r="BE12" s="13">
        <f t="shared" ref="BE12" si="66">BD12/8</f>
        <v>5.9375</v>
      </c>
      <c r="BF12" s="20">
        <v>5.4</v>
      </c>
      <c r="BG12" s="5">
        <f t="shared" si="14"/>
        <v>5.8031249999999996</v>
      </c>
      <c r="BH12" s="9"/>
      <c r="BI12" s="20">
        <v>6.9</v>
      </c>
      <c r="BJ12" s="20">
        <v>2</v>
      </c>
      <c r="BK12" s="33">
        <f t="shared" si="15"/>
        <v>5.43</v>
      </c>
      <c r="BL12" s="34">
        <v>6</v>
      </c>
      <c r="BM12" s="20">
        <v>6</v>
      </c>
      <c r="BN12" s="6">
        <f t="shared" ref="BN12" si="67">(BK12*0.5)+(BL12*0.25)+(BM12*0.25)</f>
        <v>5.7149999999999999</v>
      </c>
      <c r="BO12" s="6">
        <f t="shared" ref="BO12" si="68">(BG12+BN12)/2</f>
        <v>5.7590624999999998</v>
      </c>
      <c r="BP12" s="22"/>
      <c r="BQ12" s="20">
        <v>4</v>
      </c>
      <c r="BR12" s="20">
        <v>5.5</v>
      </c>
      <c r="BS12" s="20">
        <v>4.5</v>
      </c>
      <c r="BT12" s="20">
        <v>6.2</v>
      </c>
      <c r="BU12" s="20">
        <v>4</v>
      </c>
      <c r="BV12" s="20">
        <v>5.5</v>
      </c>
      <c r="BW12" s="20">
        <v>5.7</v>
      </c>
      <c r="BX12" s="20">
        <v>5.6</v>
      </c>
      <c r="BY12" s="4">
        <f t="shared" ref="BY12" si="69">SUM(BQ12:BX12)</f>
        <v>41</v>
      </c>
      <c r="BZ12" s="13">
        <f t="shared" ref="BZ12" si="70">BY12/8</f>
        <v>5.125</v>
      </c>
      <c r="CA12" s="20">
        <v>5</v>
      </c>
      <c r="CB12" s="5">
        <f t="shared" si="20"/>
        <v>5.09375</v>
      </c>
      <c r="CC12" s="9"/>
      <c r="CD12" s="20">
        <v>7.9</v>
      </c>
      <c r="CE12" s="20">
        <v>2.8</v>
      </c>
      <c r="CF12" s="33">
        <f t="shared" si="21"/>
        <v>6.37</v>
      </c>
      <c r="CG12" s="34">
        <v>5.6</v>
      </c>
      <c r="CH12" s="20">
        <v>5.2</v>
      </c>
      <c r="CI12" s="6">
        <f t="shared" ref="CI12" si="71">(CF12*0.5)+(CG12*0.25)+(CH12*0.25)</f>
        <v>5.8849999999999998</v>
      </c>
      <c r="CJ12" s="6">
        <f t="shared" ref="CJ12" si="72">(CB12+CI12)/2</f>
        <v>5.4893749999999999</v>
      </c>
      <c r="CK12" s="22"/>
      <c r="CL12" s="6">
        <f t="shared" si="24"/>
        <v>5.3146874999999998</v>
      </c>
      <c r="CM12" s="6">
        <f t="shared" ref="CM12" si="73">AT12</f>
        <v>5.6862499999999994</v>
      </c>
      <c r="CN12" s="6">
        <f t="shared" ref="CN12" si="74">BO12</f>
        <v>5.7590624999999998</v>
      </c>
      <c r="CO12" s="6">
        <f t="shared" ref="CO12" si="75">CJ12</f>
        <v>5.4893749999999999</v>
      </c>
      <c r="CP12" s="6">
        <f t="shared" ref="CP12" si="76">AVERAGE(CL12:CO12)</f>
        <v>5.5623437499999993</v>
      </c>
      <c r="CQ12">
        <v>5</v>
      </c>
      <c r="CR12" s="22"/>
      <c r="CS12" s="22"/>
      <c r="CT12" s="20"/>
      <c r="CU12" s="20"/>
      <c r="CV12" s="20"/>
      <c r="CW12" s="20"/>
      <c r="CX12" s="20"/>
      <c r="CY12" s="20"/>
      <c r="CZ12" s="20"/>
      <c r="DA12" s="20"/>
      <c r="DB12" s="4"/>
      <c r="DC12" s="13"/>
      <c r="DD12" s="20"/>
      <c r="DE12" s="5"/>
      <c r="DF12" s="9"/>
      <c r="DG12" s="20"/>
      <c r="DH12" s="20"/>
      <c r="DI12" s="33"/>
      <c r="DJ12" s="34"/>
      <c r="DK12" s="20"/>
      <c r="DL12" s="6"/>
      <c r="DM12" s="6"/>
      <c r="DN12" s="22"/>
      <c r="DO12" s="20"/>
      <c r="DP12" s="20"/>
      <c r="DQ12" s="20"/>
      <c r="DR12" s="20"/>
      <c r="DS12" s="20"/>
      <c r="DT12" s="20"/>
      <c r="DU12" s="20"/>
      <c r="DV12" s="20"/>
      <c r="DW12" s="4"/>
      <c r="DX12" s="13"/>
      <c r="DY12" s="20"/>
      <c r="DZ12" s="5"/>
      <c r="EA12" s="9"/>
      <c r="EB12" s="20"/>
      <c r="EC12" s="20"/>
      <c r="ED12" s="33"/>
      <c r="EE12" s="34"/>
      <c r="EF12" s="20"/>
      <c r="EG12" s="6"/>
      <c r="EH12" s="6"/>
      <c r="EI12" s="22"/>
      <c r="EJ12" s="20"/>
      <c r="EK12" s="20"/>
      <c r="EL12" s="20"/>
      <c r="EM12" s="20"/>
      <c r="EN12" s="20"/>
      <c r="EO12" s="20"/>
      <c r="EP12" s="20"/>
      <c r="EQ12" s="20"/>
      <c r="ER12" s="4"/>
      <c r="ES12" s="13"/>
      <c r="ET12" s="20"/>
      <c r="EU12" s="5"/>
      <c r="EV12" s="9"/>
      <c r="EW12" s="20"/>
      <c r="EX12" s="20"/>
      <c r="EY12" s="33"/>
      <c r="EZ12" s="34"/>
      <c r="FA12" s="20"/>
      <c r="FB12" s="6"/>
      <c r="FC12" s="6"/>
      <c r="FD12" s="22"/>
      <c r="FE12" s="20"/>
      <c r="FF12" s="20"/>
      <c r="FG12" s="20"/>
      <c r="FH12" s="20"/>
      <c r="FI12" s="20"/>
      <c r="FJ12" s="20"/>
      <c r="FK12" s="20"/>
      <c r="FL12" s="20"/>
      <c r="FM12" s="4"/>
      <c r="FN12" s="13"/>
      <c r="FO12" s="20"/>
      <c r="FP12" s="5"/>
      <c r="FQ12" s="9"/>
      <c r="FR12" s="20"/>
      <c r="FS12" s="20"/>
      <c r="FT12" s="33"/>
      <c r="FU12" s="34"/>
      <c r="FV12" s="20"/>
      <c r="FW12" s="6"/>
      <c r="FX12" s="6"/>
      <c r="FY12" s="22"/>
      <c r="FZ12" s="6"/>
      <c r="GA12" s="6"/>
      <c r="GB12" s="6"/>
      <c r="GC12" s="6"/>
      <c r="GD12" s="6"/>
      <c r="GF12" s="22"/>
      <c r="GG12" s="22"/>
      <c r="GI12" s="6"/>
      <c r="GJ12" s="6"/>
      <c r="GK12" s="6"/>
      <c r="GL12" t="s">
        <v>60</v>
      </c>
    </row>
    <row r="13" spans="1:194">
      <c r="F13" s="20"/>
      <c r="G13" s="20"/>
      <c r="H13" s="20"/>
      <c r="I13" s="20"/>
      <c r="J13" s="20"/>
      <c r="K13" s="20"/>
      <c r="L13" s="20"/>
      <c r="M13" s="20"/>
      <c r="N13" s="4"/>
      <c r="O13" s="13"/>
      <c r="P13" s="20"/>
      <c r="Q13" s="5"/>
      <c r="R13" s="9"/>
      <c r="S13" s="20"/>
      <c r="T13" s="20"/>
      <c r="U13" s="33"/>
      <c r="V13" s="34"/>
      <c r="W13" s="20"/>
      <c r="X13" s="6"/>
      <c r="Y13" s="6"/>
      <c r="Z13" s="22"/>
      <c r="AA13" s="20"/>
      <c r="AB13" s="20"/>
      <c r="AC13" s="20"/>
      <c r="AD13" s="20"/>
      <c r="AE13" s="20"/>
      <c r="AF13" s="20"/>
      <c r="AG13" s="20"/>
      <c r="AH13" s="20"/>
      <c r="AI13" s="4"/>
      <c r="AJ13" s="13"/>
      <c r="AK13" s="20"/>
      <c r="AL13" s="5"/>
      <c r="AM13" s="9"/>
      <c r="AN13" s="20"/>
      <c r="AO13" s="20"/>
      <c r="AP13" s="33"/>
      <c r="AQ13" s="34"/>
      <c r="AR13" s="20"/>
      <c r="AS13" s="6"/>
      <c r="AT13" s="6"/>
      <c r="AU13" s="22"/>
      <c r="AV13" s="20"/>
      <c r="AW13" s="20"/>
      <c r="AX13" s="20"/>
      <c r="AY13" s="20"/>
      <c r="AZ13" s="20"/>
      <c r="BA13" s="20"/>
      <c r="BB13" s="20"/>
      <c r="BC13" s="20"/>
      <c r="BD13" s="4"/>
      <c r="BE13" s="13"/>
      <c r="BF13" s="20"/>
      <c r="BG13" s="5"/>
      <c r="BH13" s="9"/>
      <c r="BI13" s="20"/>
      <c r="BJ13" s="20"/>
      <c r="BK13" s="33"/>
      <c r="BL13" s="34"/>
      <c r="BM13" s="20"/>
      <c r="BN13" s="6"/>
      <c r="BO13" s="6"/>
      <c r="BP13" s="22"/>
      <c r="BQ13" s="20"/>
      <c r="BR13" s="20"/>
      <c r="BS13" s="20"/>
      <c r="BT13" s="20"/>
      <c r="BU13" s="20"/>
      <c r="BV13" s="20"/>
      <c r="BW13" s="20"/>
      <c r="BX13" s="20"/>
      <c r="BY13" s="4"/>
      <c r="BZ13" s="13"/>
      <c r="CA13" s="20"/>
      <c r="CB13" s="5"/>
      <c r="CC13" s="9"/>
      <c r="CD13" s="20"/>
      <c r="CE13" s="20"/>
      <c r="CF13" s="33"/>
      <c r="CG13" s="34"/>
      <c r="CH13" s="20"/>
      <c r="CI13" s="6"/>
      <c r="CJ13" s="6"/>
      <c r="CK13" s="22"/>
      <c r="CL13" s="6"/>
      <c r="CM13" s="6"/>
      <c r="CN13" s="6"/>
      <c r="CO13" s="6"/>
      <c r="CP13" s="6"/>
      <c r="CR13" s="22"/>
      <c r="CS13" s="22"/>
      <c r="CT13" s="20"/>
      <c r="CU13" s="20"/>
      <c r="CV13" s="20"/>
      <c r="CW13" s="20"/>
      <c r="CX13" s="20"/>
      <c r="CY13" s="20"/>
      <c r="CZ13" s="20"/>
      <c r="DA13" s="20"/>
      <c r="DB13" s="4"/>
      <c r="DC13" s="13"/>
      <c r="DD13" s="20"/>
      <c r="DE13" s="5"/>
      <c r="DF13" s="9"/>
      <c r="DG13" s="20"/>
      <c r="DH13" s="20"/>
      <c r="DI13" s="33"/>
      <c r="DJ13" s="34"/>
      <c r="DK13" s="20"/>
      <c r="DL13" s="6"/>
      <c r="DM13" s="6"/>
      <c r="DN13" s="22"/>
      <c r="DO13" s="20"/>
      <c r="DP13" s="20"/>
      <c r="DQ13" s="20"/>
      <c r="DR13" s="20"/>
      <c r="DS13" s="20"/>
      <c r="DT13" s="20"/>
      <c r="DU13" s="20"/>
      <c r="DV13" s="20"/>
      <c r="DW13" s="4"/>
      <c r="DX13" s="13"/>
      <c r="DY13" s="20"/>
      <c r="DZ13" s="5"/>
      <c r="EA13" s="9"/>
      <c r="EB13" s="20"/>
      <c r="EC13" s="20"/>
      <c r="ED13" s="33"/>
      <c r="EE13" s="34"/>
      <c r="EF13" s="20"/>
      <c r="EG13" s="6"/>
      <c r="EH13" s="6"/>
      <c r="EI13" s="22"/>
      <c r="EJ13" s="20"/>
      <c r="EK13" s="20"/>
      <c r="EL13" s="20"/>
      <c r="EM13" s="20"/>
      <c r="EN13" s="20"/>
      <c r="EO13" s="20"/>
      <c r="EP13" s="20"/>
      <c r="EQ13" s="20"/>
      <c r="ER13" s="4"/>
      <c r="ES13" s="13"/>
      <c r="ET13" s="20"/>
      <c r="EU13" s="5"/>
      <c r="EV13" s="9"/>
      <c r="EW13" s="20"/>
      <c r="EX13" s="20"/>
      <c r="EY13" s="33"/>
      <c r="EZ13" s="34"/>
      <c r="FA13" s="20"/>
      <c r="FB13" s="6"/>
      <c r="FC13" s="6"/>
      <c r="FD13" s="22"/>
      <c r="FE13" s="20"/>
      <c r="FF13" s="20"/>
      <c r="FG13" s="20"/>
      <c r="FH13" s="20"/>
      <c r="FI13" s="20"/>
      <c r="FJ13" s="20"/>
      <c r="FK13" s="20"/>
      <c r="FL13" s="20"/>
      <c r="FM13" s="4"/>
      <c r="FN13" s="13"/>
      <c r="FO13" s="20"/>
      <c r="FP13" s="5"/>
      <c r="FQ13" s="9"/>
      <c r="FR13" s="20"/>
      <c r="FS13" s="20"/>
      <c r="FT13" s="33"/>
      <c r="FU13" s="34"/>
      <c r="FV13" s="20"/>
      <c r="FW13" s="6"/>
      <c r="FX13" s="6"/>
      <c r="FY13" s="22"/>
      <c r="FZ13" s="6"/>
      <c r="GA13" s="6"/>
      <c r="GB13" s="6"/>
      <c r="GC13" s="6"/>
      <c r="GD13" s="6"/>
      <c r="GF13" s="22"/>
      <c r="GG13" s="22"/>
      <c r="GI13" s="6"/>
      <c r="GJ13" s="6"/>
      <c r="GK13" s="6"/>
    </row>
    <row r="14" spans="1:194" ht="14">
      <c r="A14" s="15">
        <v>6</v>
      </c>
      <c r="B14" s="48" t="s">
        <v>142</v>
      </c>
      <c r="C14" s="43" t="s">
        <v>13</v>
      </c>
      <c r="D14" s="43" t="s">
        <v>145</v>
      </c>
      <c r="E14" t="s">
        <v>21</v>
      </c>
      <c r="F14" s="20">
        <v>5.3</v>
      </c>
      <c r="G14" s="20">
        <v>6</v>
      </c>
      <c r="H14" s="20">
        <v>5.8</v>
      </c>
      <c r="I14" s="20">
        <v>6</v>
      </c>
      <c r="J14" s="20">
        <v>5.5</v>
      </c>
      <c r="K14" s="20">
        <v>5.3</v>
      </c>
      <c r="L14" s="20">
        <v>6.5</v>
      </c>
      <c r="M14" s="20">
        <v>5.8</v>
      </c>
      <c r="N14" s="4">
        <f t="shared" si="0"/>
        <v>46.199999999999996</v>
      </c>
      <c r="O14" s="13">
        <f t="shared" si="1"/>
        <v>5.7749999999999995</v>
      </c>
      <c r="P14" s="20">
        <v>7.8</v>
      </c>
      <c r="Q14" s="5">
        <f t="shared" si="2"/>
        <v>6.28125</v>
      </c>
      <c r="R14" s="9"/>
      <c r="S14" s="20">
        <v>3.6</v>
      </c>
      <c r="T14" s="20">
        <v>7.1</v>
      </c>
      <c r="U14" s="33">
        <f t="shared" si="3"/>
        <v>4.6500000000000004</v>
      </c>
      <c r="V14" s="34">
        <v>3.6</v>
      </c>
      <c r="W14" s="20">
        <v>7.4</v>
      </c>
      <c r="X14" s="6">
        <f t="shared" si="4"/>
        <v>5.0750000000000002</v>
      </c>
      <c r="Y14" s="6">
        <f t="shared" si="5"/>
        <v>5.6781249999999996</v>
      </c>
      <c r="Z14" s="22"/>
      <c r="AA14" s="20">
        <v>5.2</v>
      </c>
      <c r="AB14" s="20">
        <v>5.6</v>
      </c>
      <c r="AC14" s="20">
        <v>4.8</v>
      </c>
      <c r="AD14" s="20">
        <v>6</v>
      </c>
      <c r="AE14" s="20">
        <v>7.2</v>
      </c>
      <c r="AF14" s="20">
        <v>5.8</v>
      </c>
      <c r="AG14" s="20">
        <v>7</v>
      </c>
      <c r="AH14" s="20">
        <v>6.5</v>
      </c>
      <c r="AI14" s="4">
        <f t="shared" si="6"/>
        <v>48.1</v>
      </c>
      <c r="AJ14" s="13">
        <f t="shared" si="7"/>
        <v>6.0125000000000002</v>
      </c>
      <c r="AK14" s="20">
        <v>7.1</v>
      </c>
      <c r="AL14" s="5">
        <f t="shared" si="8"/>
        <v>6.2843750000000007</v>
      </c>
      <c r="AM14" s="9"/>
      <c r="AN14" s="20">
        <v>5.3</v>
      </c>
      <c r="AO14" s="20">
        <v>6.5</v>
      </c>
      <c r="AP14" s="33">
        <f t="shared" si="9"/>
        <v>5.6599999999999993</v>
      </c>
      <c r="AQ14" s="34">
        <v>5.6</v>
      </c>
      <c r="AR14" s="20">
        <v>6.8</v>
      </c>
      <c r="AS14" s="6">
        <f t="shared" si="10"/>
        <v>5.93</v>
      </c>
      <c r="AT14" s="6">
        <f t="shared" si="11"/>
        <v>6.1071875000000002</v>
      </c>
      <c r="AU14" s="22"/>
      <c r="AV14" s="20">
        <v>6.1</v>
      </c>
      <c r="AW14" s="20">
        <v>6.3</v>
      </c>
      <c r="AX14" s="20">
        <v>5.4</v>
      </c>
      <c r="AY14" s="20">
        <v>2.8</v>
      </c>
      <c r="AZ14" s="20">
        <v>6.3</v>
      </c>
      <c r="BA14" s="20">
        <v>5.6</v>
      </c>
      <c r="BB14" s="20">
        <v>5.3</v>
      </c>
      <c r="BC14" s="20">
        <v>5.9</v>
      </c>
      <c r="BD14" s="4">
        <f t="shared" si="12"/>
        <v>43.699999999999996</v>
      </c>
      <c r="BE14" s="13">
        <f t="shared" si="13"/>
        <v>5.4624999999999995</v>
      </c>
      <c r="BF14" s="20">
        <v>6.6</v>
      </c>
      <c r="BG14" s="5">
        <f t="shared" si="14"/>
        <v>5.7468749999999993</v>
      </c>
      <c r="BH14" s="9"/>
      <c r="BI14" s="20">
        <v>5.48</v>
      </c>
      <c r="BJ14" s="20">
        <v>3.3</v>
      </c>
      <c r="BK14" s="33">
        <f t="shared" si="15"/>
        <v>4.8259999999999996</v>
      </c>
      <c r="BL14" s="34">
        <v>5.2</v>
      </c>
      <c r="BM14" s="20">
        <v>6.6</v>
      </c>
      <c r="BN14" s="6">
        <f t="shared" si="16"/>
        <v>5.3629999999999995</v>
      </c>
      <c r="BO14" s="6">
        <f t="shared" si="17"/>
        <v>5.5549374999999994</v>
      </c>
      <c r="BP14" s="22"/>
      <c r="BQ14" s="20">
        <v>6</v>
      </c>
      <c r="BR14" s="20">
        <v>5.8</v>
      </c>
      <c r="BS14" s="20">
        <v>5.4</v>
      </c>
      <c r="BT14" s="20">
        <v>2.5</v>
      </c>
      <c r="BU14" s="20">
        <v>5.8</v>
      </c>
      <c r="BV14" s="20">
        <v>6.8</v>
      </c>
      <c r="BW14" s="20">
        <v>4</v>
      </c>
      <c r="BX14" s="20">
        <v>7.2</v>
      </c>
      <c r="BY14" s="4">
        <f t="shared" si="18"/>
        <v>43.500000000000007</v>
      </c>
      <c r="BZ14" s="13">
        <f t="shared" si="19"/>
        <v>5.4375000000000009</v>
      </c>
      <c r="CA14" s="20">
        <v>6</v>
      </c>
      <c r="CB14" s="5">
        <f t="shared" si="20"/>
        <v>5.5781250000000009</v>
      </c>
      <c r="CC14" s="9"/>
      <c r="CD14" s="20">
        <v>5.6</v>
      </c>
      <c r="CE14" s="20">
        <v>3.9</v>
      </c>
      <c r="CF14" s="33">
        <f t="shared" si="21"/>
        <v>5.09</v>
      </c>
      <c r="CG14" s="34">
        <v>4.5</v>
      </c>
      <c r="CH14" s="20">
        <v>5.5</v>
      </c>
      <c r="CI14" s="6">
        <f t="shared" si="22"/>
        <v>5.0449999999999999</v>
      </c>
      <c r="CJ14" s="6">
        <f t="shared" si="23"/>
        <v>5.3115625000000009</v>
      </c>
      <c r="CK14" s="22"/>
      <c r="CL14" s="6">
        <f t="shared" si="24"/>
        <v>5.6781249999999996</v>
      </c>
      <c r="CM14" s="6">
        <f t="shared" si="25"/>
        <v>6.1071875000000002</v>
      </c>
      <c r="CN14" s="6">
        <f t="shared" si="26"/>
        <v>5.5549374999999994</v>
      </c>
      <c r="CO14" s="6">
        <f t="shared" si="27"/>
        <v>5.3115625000000009</v>
      </c>
      <c r="CP14" s="6">
        <f t="shared" si="28"/>
        <v>5.6629531249999996</v>
      </c>
      <c r="CQ14">
        <v>1</v>
      </c>
      <c r="CR14" s="22"/>
      <c r="CS14" s="22"/>
      <c r="CT14" s="20">
        <v>5.5</v>
      </c>
      <c r="CU14" s="20">
        <v>5.8</v>
      </c>
      <c r="CV14" s="20">
        <v>5.3</v>
      </c>
      <c r="CW14" s="20">
        <v>4.8</v>
      </c>
      <c r="CX14" s="20">
        <v>6.3</v>
      </c>
      <c r="CY14" s="20">
        <v>5.3</v>
      </c>
      <c r="CZ14" s="20">
        <v>6.5</v>
      </c>
      <c r="DA14" s="20">
        <v>6</v>
      </c>
      <c r="DB14" s="4">
        <f t="shared" si="29"/>
        <v>45.5</v>
      </c>
      <c r="DC14" s="13">
        <f t="shared" si="30"/>
        <v>5.6875</v>
      </c>
      <c r="DD14" s="20">
        <v>7.5</v>
      </c>
      <c r="DE14" s="5">
        <f t="shared" si="31"/>
        <v>6.140625</v>
      </c>
      <c r="DF14" s="9"/>
      <c r="DG14" s="20">
        <v>5.6</v>
      </c>
      <c r="DH14" s="20">
        <v>2.8</v>
      </c>
      <c r="DI14" s="33">
        <f t="shared" si="32"/>
        <v>4.76</v>
      </c>
      <c r="DJ14" s="34">
        <v>3.8</v>
      </c>
      <c r="DK14" s="49">
        <v>7.5</v>
      </c>
      <c r="DL14" s="6">
        <f t="shared" si="33"/>
        <v>5.2050000000000001</v>
      </c>
      <c r="DM14" s="6">
        <f t="shared" si="34"/>
        <v>5.6728125</v>
      </c>
      <c r="DN14" s="22"/>
      <c r="DO14" s="20">
        <v>7</v>
      </c>
      <c r="DP14" s="20">
        <v>6.8</v>
      </c>
      <c r="DQ14" s="20">
        <v>6.4</v>
      </c>
      <c r="DR14" s="20">
        <v>5.8</v>
      </c>
      <c r="DS14" s="20">
        <v>6.8</v>
      </c>
      <c r="DT14" s="20">
        <v>7.4</v>
      </c>
      <c r="DU14" s="20">
        <v>7</v>
      </c>
      <c r="DV14" s="20">
        <v>6.7</v>
      </c>
      <c r="DW14" s="4">
        <f t="shared" si="35"/>
        <v>53.900000000000006</v>
      </c>
      <c r="DX14" s="13">
        <f t="shared" si="36"/>
        <v>6.7375000000000007</v>
      </c>
      <c r="DY14" s="20">
        <v>7.8</v>
      </c>
      <c r="DZ14" s="5">
        <f t="shared" si="37"/>
        <v>7.0031250000000007</v>
      </c>
      <c r="EA14" s="9"/>
      <c r="EB14" s="20">
        <v>5.93</v>
      </c>
      <c r="EC14" s="20">
        <v>4.8</v>
      </c>
      <c r="ED14" s="33">
        <f t="shared" si="38"/>
        <v>5.5909999999999993</v>
      </c>
      <c r="EE14" s="34">
        <v>5.7</v>
      </c>
      <c r="EF14" s="20">
        <v>7.8</v>
      </c>
      <c r="EG14" s="6">
        <f t="shared" si="39"/>
        <v>6.1704999999999997</v>
      </c>
      <c r="EH14" s="6">
        <f t="shared" si="40"/>
        <v>6.5868125000000006</v>
      </c>
      <c r="EI14" s="22"/>
      <c r="EJ14" s="20">
        <v>6.4</v>
      </c>
      <c r="EK14" s="20">
        <v>5.8</v>
      </c>
      <c r="EL14" s="20">
        <v>5.4</v>
      </c>
      <c r="EM14" s="20">
        <v>5.4</v>
      </c>
      <c r="EN14" s="20">
        <v>6.1</v>
      </c>
      <c r="EO14" s="20">
        <v>5.8</v>
      </c>
      <c r="EP14" s="20">
        <v>6.6</v>
      </c>
      <c r="EQ14" s="20">
        <v>6</v>
      </c>
      <c r="ER14" s="4">
        <f t="shared" si="41"/>
        <v>47.5</v>
      </c>
      <c r="ES14" s="13">
        <f t="shared" si="42"/>
        <v>5.9375</v>
      </c>
      <c r="ET14" s="20">
        <v>7.5</v>
      </c>
      <c r="EU14" s="5">
        <f t="shared" si="43"/>
        <v>6.328125</v>
      </c>
      <c r="EV14" s="9"/>
      <c r="EW14" s="20">
        <v>5.82</v>
      </c>
      <c r="EX14" s="20">
        <v>4.2</v>
      </c>
      <c r="EY14" s="33">
        <f t="shared" si="44"/>
        <v>5.3339999999999996</v>
      </c>
      <c r="EZ14" s="34">
        <v>5.5</v>
      </c>
      <c r="FA14" s="20">
        <v>7.1</v>
      </c>
      <c r="FB14" s="6">
        <f t="shared" si="45"/>
        <v>5.8170000000000002</v>
      </c>
      <c r="FC14" s="6">
        <f t="shared" si="46"/>
        <v>6.0725625000000001</v>
      </c>
      <c r="FD14" s="22"/>
      <c r="FE14" s="20">
        <v>6</v>
      </c>
      <c r="FF14" s="20">
        <v>5.8</v>
      </c>
      <c r="FG14" s="20">
        <v>4.5</v>
      </c>
      <c r="FH14" s="20">
        <v>5</v>
      </c>
      <c r="FI14" s="20">
        <v>5.6</v>
      </c>
      <c r="FJ14" s="20">
        <v>6</v>
      </c>
      <c r="FK14" s="20">
        <v>6</v>
      </c>
      <c r="FL14" s="20">
        <v>5.5</v>
      </c>
      <c r="FM14" s="4">
        <f t="shared" si="47"/>
        <v>44.4</v>
      </c>
      <c r="FN14" s="13">
        <f t="shared" si="48"/>
        <v>5.55</v>
      </c>
      <c r="FO14" s="20">
        <v>6.5</v>
      </c>
      <c r="FP14" s="5">
        <f t="shared" si="49"/>
        <v>5.7874999999999996</v>
      </c>
      <c r="FQ14" s="9"/>
      <c r="FR14" s="20">
        <v>6.4279999999999999</v>
      </c>
      <c r="FS14" s="20">
        <v>1.6</v>
      </c>
      <c r="FT14" s="33">
        <f t="shared" si="50"/>
        <v>4.9795999999999996</v>
      </c>
      <c r="FU14" s="34">
        <v>3</v>
      </c>
      <c r="FV14" s="20">
        <v>6</v>
      </c>
      <c r="FW14" s="6">
        <f t="shared" si="51"/>
        <v>4.7397999999999998</v>
      </c>
      <c r="FX14" s="6">
        <f t="shared" si="52"/>
        <v>5.2636500000000002</v>
      </c>
      <c r="FY14" s="22"/>
      <c r="FZ14" s="6">
        <f t="shared" si="53"/>
        <v>5.6728125</v>
      </c>
      <c r="GA14" s="6">
        <f t="shared" si="54"/>
        <v>6.5868125000000006</v>
      </c>
      <c r="GB14" s="6">
        <f t="shared" si="55"/>
        <v>6.0725625000000001</v>
      </c>
      <c r="GC14" s="6">
        <f t="shared" si="56"/>
        <v>5.2636500000000002</v>
      </c>
      <c r="GD14" s="6">
        <f t="shared" si="57"/>
        <v>5.8989593750000004</v>
      </c>
      <c r="GE14">
        <v>1</v>
      </c>
      <c r="GF14" s="22"/>
      <c r="GG14" s="22"/>
      <c r="GI14" s="6">
        <f t="shared" si="58"/>
        <v>5.6629531249999996</v>
      </c>
      <c r="GJ14" s="6">
        <f t="shared" si="59"/>
        <v>5.8989593750000004</v>
      </c>
      <c r="GK14" s="6">
        <f t="shared" si="60"/>
        <v>5.78095625</v>
      </c>
      <c r="GL14">
        <v>1</v>
      </c>
    </row>
    <row r="15" spans="1:194" ht="14">
      <c r="A15" s="15">
        <v>63</v>
      </c>
      <c r="B15" s="44" t="s">
        <v>141</v>
      </c>
      <c r="C15" s="43" t="s">
        <v>13</v>
      </c>
      <c r="D15" s="43" t="s">
        <v>145</v>
      </c>
      <c r="E15" t="s">
        <v>21</v>
      </c>
      <c r="F15" s="20">
        <v>7.5</v>
      </c>
      <c r="G15" s="20">
        <v>6.8</v>
      </c>
      <c r="H15" s="20">
        <v>6</v>
      </c>
      <c r="I15" s="20">
        <v>4</v>
      </c>
      <c r="J15" s="20">
        <v>5</v>
      </c>
      <c r="K15" s="20">
        <v>4</v>
      </c>
      <c r="L15" s="20">
        <v>4.8</v>
      </c>
      <c r="M15" s="20">
        <v>5.3</v>
      </c>
      <c r="N15" s="4">
        <f t="shared" si="0"/>
        <v>43.399999999999991</v>
      </c>
      <c r="O15" s="13">
        <f t="shared" si="1"/>
        <v>5.4249999999999989</v>
      </c>
      <c r="P15" s="20">
        <v>7.4</v>
      </c>
      <c r="Q15" s="5">
        <f t="shared" si="2"/>
        <v>5.9187499999999993</v>
      </c>
      <c r="R15" s="9"/>
      <c r="S15" s="20">
        <v>4</v>
      </c>
      <c r="T15" s="20">
        <v>4.8</v>
      </c>
      <c r="U15" s="33">
        <f t="shared" si="3"/>
        <v>4.24</v>
      </c>
      <c r="V15" s="34">
        <v>3.7</v>
      </c>
      <c r="W15" s="20">
        <v>7.8</v>
      </c>
      <c r="X15" s="6">
        <f t="shared" si="4"/>
        <v>4.9950000000000001</v>
      </c>
      <c r="Y15" s="6">
        <f t="shared" si="5"/>
        <v>5.4568750000000001</v>
      </c>
      <c r="Z15" s="22"/>
      <c r="AA15" s="20">
        <v>6.2</v>
      </c>
      <c r="AB15" s="20">
        <v>7</v>
      </c>
      <c r="AC15" s="20">
        <v>6.2</v>
      </c>
      <c r="AD15" s="20">
        <v>3.8</v>
      </c>
      <c r="AE15" s="20">
        <v>6.6</v>
      </c>
      <c r="AF15" s="20">
        <v>6.4</v>
      </c>
      <c r="AG15" s="20">
        <v>5.8</v>
      </c>
      <c r="AH15" s="20">
        <v>6.2</v>
      </c>
      <c r="AI15" s="4">
        <f t="shared" si="6"/>
        <v>48.199999999999996</v>
      </c>
      <c r="AJ15" s="13">
        <f t="shared" si="7"/>
        <v>6.0249999999999995</v>
      </c>
      <c r="AK15" s="20">
        <v>5.7</v>
      </c>
      <c r="AL15" s="5">
        <f t="shared" si="8"/>
        <v>5.9437499999999996</v>
      </c>
      <c r="AM15" s="9"/>
      <c r="AN15" s="20">
        <v>5.26</v>
      </c>
      <c r="AO15" s="20">
        <v>4.4000000000000004</v>
      </c>
      <c r="AP15" s="33">
        <f t="shared" si="9"/>
        <v>5.0019999999999998</v>
      </c>
      <c r="AQ15" s="34">
        <v>5.3</v>
      </c>
      <c r="AR15" s="20">
        <v>6.4</v>
      </c>
      <c r="AS15" s="6">
        <f t="shared" si="10"/>
        <v>5.4260000000000002</v>
      </c>
      <c r="AT15" s="6">
        <f t="shared" si="11"/>
        <v>5.6848749999999999</v>
      </c>
      <c r="AU15" s="22"/>
      <c r="AV15" s="20">
        <v>5.4</v>
      </c>
      <c r="AW15" s="20">
        <v>6.2</v>
      </c>
      <c r="AX15" s="20">
        <v>6.3</v>
      </c>
      <c r="AY15" s="20">
        <v>5.0999999999999996</v>
      </c>
      <c r="AZ15" s="20">
        <v>6.1</v>
      </c>
      <c r="BA15" s="20">
        <v>5.3</v>
      </c>
      <c r="BB15" s="20">
        <v>6.3</v>
      </c>
      <c r="BC15" s="20">
        <v>5.3</v>
      </c>
      <c r="BD15" s="4">
        <f t="shared" si="12"/>
        <v>45.999999999999993</v>
      </c>
      <c r="BE15" s="13">
        <f t="shared" si="13"/>
        <v>5.7499999999999991</v>
      </c>
      <c r="BF15" s="20">
        <v>6.6</v>
      </c>
      <c r="BG15" s="5">
        <f t="shared" si="14"/>
        <v>5.9624999999999986</v>
      </c>
      <c r="BH15" s="9"/>
      <c r="BI15" s="20">
        <v>3</v>
      </c>
      <c r="BJ15" s="20">
        <v>5.6</v>
      </c>
      <c r="BK15" s="33">
        <f t="shared" si="15"/>
        <v>3.7799999999999994</v>
      </c>
      <c r="BL15" s="34">
        <v>6.2</v>
      </c>
      <c r="BM15" s="20">
        <v>6.8</v>
      </c>
      <c r="BN15" s="6">
        <f t="shared" si="16"/>
        <v>5.14</v>
      </c>
      <c r="BO15" s="6">
        <f t="shared" si="17"/>
        <v>5.5512499999999996</v>
      </c>
      <c r="BP15" s="22"/>
      <c r="BQ15" s="20">
        <v>5.7</v>
      </c>
      <c r="BR15" s="20">
        <v>5.8</v>
      </c>
      <c r="BS15" s="20">
        <v>4.8</v>
      </c>
      <c r="BT15" s="20">
        <v>5</v>
      </c>
      <c r="BU15" s="20">
        <v>5.6</v>
      </c>
      <c r="BV15" s="20">
        <v>6</v>
      </c>
      <c r="BW15" s="20">
        <v>5.8</v>
      </c>
      <c r="BX15" s="20">
        <v>5.8</v>
      </c>
      <c r="BY15" s="4">
        <f t="shared" si="18"/>
        <v>44.499999999999993</v>
      </c>
      <c r="BZ15" s="13">
        <f t="shared" si="19"/>
        <v>5.5624999999999991</v>
      </c>
      <c r="CA15" s="20">
        <v>6.4</v>
      </c>
      <c r="CB15" s="5">
        <f t="shared" si="20"/>
        <v>5.7718749999999996</v>
      </c>
      <c r="CC15" s="9"/>
      <c r="CD15" s="20">
        <v>3.1</v>
      </c>
      <c r="CE15" s="20">
        <v>4.7</v>
      </c>
      <c r="CF15" s="33">
        <f t="shared" si="21"/>
        <v>3.58</v>
      </c>
      <c r="CG15" s="34">
        <v>4.3</v>
      </c>
      <c r="CH15" s="20">
        <v>5.5</v>
      </c>
      <c r="CI15" s="6">
        <f t="shared" si="22"/>
        <v>4.24</v>
      </c>
      <c r="CJ15" s="6">
        <f t="shared" si="23"/>
        <v>5.0059374999999999</v>
      </c>
      <c r="CK15" s="22"/>
      <c r="CL15" s="6">
        <f t="shared" si="24"/>
        <v>5.4568750000000001</v>
      </c>
      <c r="CM15" s="6">
        <f t="shared" si="25"/>
        <v>5.6848749999999999</v>
      </c>
      <c r="CN15" s="6">
        <f t="shared" si="26"/>
        <v>5.5512499999999996</v>
      </c>
      <c r="CO15" s="6">
        <f t="shared" si="27"/>
        <v>5.0059374999999999</v>
      </c>
      <c r="CP15" s="6">
        <f t="shared" si="28"/>
        <v>5.4247343749999999</v>
      </c>
      <c r="CQ15">
        <v>2</v>
      </c>
      <c r="CR15" s="22"/>
      <c r="CS15" s="22"/>
      <c r="CT15" s="20">
        <v>6.8</v>
      </c>
      <c r="CU15" s="20">
        <v>5.8</v>
      </c>
      <c r="CV15" s="20">
        <v>6.5</v>
      </c>
      <c r="CW15" s="20">
        <v>6.8</v>
      </c>
      <c r="CX15" s="20">
        <v>5.8</v>
      </c>
      <c r="CY15" s="20">
        <v>5.5</v>
      </c>
      <c r="CZ15" s="20">
        <v>6.5</v>
      </c>
      <c r="DA15" s="20">
        <v>6.8</v>
      </c>
      <c r="DB15" s="4">
        <f t="shared" si="29"/>
        <v>50.5</v>
      </c>
      <c r="DC15" s="13">
        <f t="shared" si="30"/>
        <v>6.3125</v>
      </c>
      <c r="DD15" s="20">
        <v>7.5</v>
      </c>
      <c r="DE15" s="5">
        <f t="shared" si="31"/>
        <v>6.609375</v>
      </c>
      <c r="DF15" s="9"/>
      <c r="DG15" s="20">
        <v>5.8</v>
      </c>
      <c r="DH15" s="20">
        <v>5.7</v>
      </c>
      <c r="DI15" s="33">
        <f t="shared" si="32"/>
        <v>5.77</v>
      </c>
      <c r="DJ15" s="34">
        <v>4.8</v>
      </c>
      <c r="DK15" s="20">
        <v>7.8</v>
      </c>
      <c r="DL15" s="6">
        <f t="shared" si="33"/>
        <v>6.0350000000000001</v>
      </c>
      <c r="DM15" s="6">
        <f t="shared" si="34"/>
        <v>6.3221875000000001</v>
      </c>
      <c r="DN15" s="22"/>
      <c r="DO15" s="20">
        <v>6</v>
      </c>
      <c r="DP15" s="20">
        <v>5.8</v>
      </c>
      <c r="DQ15" s="20">
        <v>5.4</v>
      </c>
      <c r="DR15" s="20">
        <v>5.2</v>
      </c>
      <c r="DS15" s="20">
        <v>6.2</v>
      </c>
      <c r="DT15" s="20">
        <v>5.7</v>
      </c>
      <c r="DU15" s="20">
        <v>6.6</v>
      </c>
      <c r="DV15" s="20">
        <v>6</v>
      </c>
      <c r="DW15" s="4">
        <f t="shared" si="35"/>
        <v>46.900000000000006</v>
      </c>
      <c r="DX15" s="13">
        <f t="shared" si="36"/>
        <v>5.8625000000000007</v>
      </c>
      <c r="DY15" s="20">
        <v>7.8</v>
      </c>
      <c r="DZ15" s="5">
        <f t="shared" si="37"/>
        <v>6.3468750000000007</v>
      </c>
      <c r="EA15" s="9"/>
      <c r="EB15" s="20">
        <v>4.88</v>
      </c>
      <c r="EC15" s="20">
        <v>3.4</v>
      </c>
      <c r="ED15" s="33">
        <f t="shared" si="38"/>
        <v>4.4359999999999999</v>
      </c>
      <c r="EE15" s="34">
        <v>5.2</v>
      </c>
      <c r="EF15" s="20">
        <v>7.8</v>
      </c>
      <c r="EG15" s="6">
        <f t="shared" si="39"/>
        <v>5.468</v>
      </c>
      <c r="EH15" s="6">
        <f t="shared" si="40"/>
        <v>5.9074375000000003</v>
      </c>
      <c r="EI15" s="22"/>
      <c r="EJ15" s="20">
        <v>5.5</v>
      </c>
      <c r="EK15" s="20">
        <v>6.7</v>
      </c>
      <c r="EL15" s="20">
        <v>5.0999999999999996</v>
      </c>
      <c r="EM15" s="20">
        <v>5.2</v>
      </c>
      <c r="EN15" s="20">
        <v>5.0999999999999996</v>
      </c>
      <c r="EO15" s="20">
        <v>5.4</v>
      </c>
      <c r="EP15" s="20">
        <v>6.3</v>
      </c>
      <c r="EQ15" s="20">
        <v>5.2</v>
      </c>
      <c r="ER15" s="4">
        <f t="shared" si="41"/>
        <v>44.499999999999993</v>
      </c>
      <c r="ES15" s="13">
        <f t="shared" si="42"/>
        <v>5.5624999999999991</v>
      </c>
      <c r="ET15" s="20">
        <v>7.5</v>
      </c>
      <c r="EU15" s="5">
        <f t="shared" si="43"/>
        <v>6.0468749999999991</v>
      </c>
      <c r="EV15" s="9"/>
      <c r="EW15" s="20">
        <v>5.42</v>
      </c>
      <c r="EX15" s="20">
        <v>0.8</v>
      </c>
      <c r="EY15" s="33">
        <f t="shared" si="44"/>
        <v>4.0339999999999998</v>
      </c>
      <c r="EZ15" s="34">
        <v>2.1</v>
      </c>
      <c r="FA15" s="20">
        <v>6.9</v>
      </c>
      <c r="FB15" s="6">
        <f t="shared" si="45"/>
        <v>4.2669999999999995</v>
      </c>
      <c r="FC15" s="6">
        <f t="shared" si="46"/>
        <v>5.1569374999999997</v>
      </c>
      <c r="FD15" s="22"/>
      <c r="FE15" s="20">
        <v>6.7</v>
      </c>
      <c r="FF15" s="20">
        <v>5.5</v>
      </c>
      <c r="FG15" s="20">
        <v>5.8</v>
      </c>
      <c r="FH15" s="20">
        <v>5.5</v>
      </c>
      <c r="FI15" s="20">
        <v>5.6</v>
      </c>
      <c r="FJ15" s="20">
        <v>6.5</v>
      </c>
      <c r="FK15" s="20">
        <v>6.5</v>
      </c>
      <c r="FL15" s="20">
        <v>6.9</v>
      </c>
      <c r="FM15" s="4">
        <f t="shared" si="47"/>
        <v>49</v>
      </c>
      <c r="FN15" s="13">
        <f t="shared" si="48"/>
        <v>6.125</v>
      </c>
      <c r="FO15" s="20">
        <v>6.4</v>
      </c>
      <c r="FP15" s="5">
        <f t="shared" si="49"/>
        <v>6.1937499999999996</v>
      </c>
      <c r="FQ15" s="9"/>
      <c r="FR15" s="20">
        <v>4.8570000000000002</v>
      </c>
      <c r="FS15" s="20">
        <v>3.4</v>
      </c>
      <c r="FT15" s="33">
        <f t="shared" si="50"/>
        <v>4.4199000000000002</v>
      </c>
      <c r="FU15" s="34">
        <v>5.7</v>
      </c>
      <c r="FV15" s="20">
        <v>6.5</v>
      </c>
      <c r="FW15" s="6">
        <f t="shared" si="51"/>
        <v>5.2599499999999999</v>
      </c>
      <c r="FX15" s="6">
        <f t="shared" si="52"/>
        <v>5.7268499999999998</v>
      </c>
      <c r="FY15" s="22"/>
      <c r="FZ15" s="6">
        <f t="shared" si="53"/>
        <v>6.3221875000000001</v>
      </c>
      <c r="GA15" s="6">
        <f t="shared" si="54"/>
        <v>5.9074375000000003</v>
      </c>
      <c r="GB15" s="6">
        <f t="shared" si="55"/>
        <v>5.1569374999999997</v>
      </c>
      <c r="GC15" s="6">
        <f t="shared" si="56"/>
        <v>5.7268499999999998</v>
      </c>
      <c r="GD15" s="6">
        <f t="shared" si="57"/>
        <v>5.7783531249999998</v>
      </c>
      <c r="GE15">
        <v>2</v>
      </c>
      <c r="GF15" s="22"/>
      <c r="GG15" s="22"/>
      <c r="GI15" s="6">
        <f t="shared" si="58"/>
        <v>5.4247343749999999</v>
      </c>
      <c r="GJ15" s="6">
        <f t="shared" si="59"/>
        <v>5.7783531249999998</v>
      </c>
      <c r="GK15" s="6">
        <f t="shared" si="60"/>
        <v>5.6015437499999994</v>
      </c>
      <c r="GL15">
        <v>2</v>
      </c>
    </row>
    <row r="33" spans="1:5" ht="14">
      <c r="A33" s="15"/>
      <c r="B33" s="44"/>
      <c r="D33" s="43"/>
      <c r="E33" s="43"/>
    </row>
    <row r="34" spans="1:5" ht="14">
      <c r="A34" s="15"/>
      <c r="B34" s="44"/>
      <c r="D34" s="43"/>
      <c r="E34" s="43"/>
    </row>
    <row r="35" spans="1:5" ht="14">
      <c r="A35" s="15"/>
      <c r="B35" s="44"/>
      <c r="D35" s="43"/>
      <c r="E35" s="43"/>
    </row>
    <row r="36" spans="1:5" ht="14">
      <c r="A36" s="15"/>
      <c r="B36" s="44"/>
      <c r="D36" s="43"/>
      <c r="E36" s="43"/>
    </row>
  </sheetData>
  <mergeCells count="28">
    <mergeCell ref="BS1:BZ1"/>
    <mergeCell ref="BQ5:CB5"/>
    <mergeCell ref="CD5:CI5"/>
    <mergeCell ref="H1:M1"/>
    <mergeCell ref="F5:Q5"/>
    <mergeCell ref="BI5:BN5"/>
    <mergeCell ref="AC1:AJ1"/>
    <mergeCell ref="AA5:AL5"/>
    <mergeCell ref="AN5:AS5"/>
    <mergeCell ref="AX1:BE1"/>
    <mergeCell ref="AV5:BG5"/>
    <mergeCell ref="S5:X5"/>
    <mergeCell ref="CV1:DA1"/>
    <mergeCell ref="DQ1:DX1"/>
    <mergeCell ref="CL5:CN5"/>
    <mergeCell ref="CT5:DE5"/>
    <mergeCell ref="DG5:DL5"/>
    <mergeCell ref="DO5:DZ5"/>
    <mergeCell ref="EB5:EG5"/>
    <mergeCell ref="GI5:GJ5"/>
    <mergeCell ref="GI4:GL4"/>
    <mergeCell ref="EL1:ES1"/>
    <mergeCell ref="EJ5:EU5"/>
    <mergeCell ref="EW5:FB5"/>
    <mergeCell ref="FZ5:GB5"/>
    <mergeCell ref="FG1:FN1"/>
    <mergeCell ref="FE5:FP5"/>
    <mergeCell ref="FR5:FW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E35"/>
  <sheetViews>
    <sheetView topLeftCell="BE1" workbookViewId="0">
      <selection activeCell="BZ1" sqref="BZ1:CF32"/>
    </sheetView>
  </sheetViews>
  <sheetFormatPr baseColWidth="10" defaultColWidth="8.83203125" defaultRowHeight="12"/>
  <cols>
    <col min="1" max="1" width="5.5" customWidth="1"/>
    <col min="2" max="2" width="15.6640625" customWidth="1"/>
    <col min="3" max="3" width="21.5" customWidth="1"/>
    <col min="4" max="4" width="19.1640625" customWidth="1"/>
    <col min="5" max="5" width="17.5" bestFit="1" customWidth="1"/>
    <col min="6" max="13" width="5.6640625" customWidth="1"/>
    <col min="14" max="14" width="7.5" customWidth="1"/>
    <col min="15" max="15" width="6.5" customWidth="1"/>
    <col min="16" max="16" width="5.6640625" customWidth="1"/>
    <col min="17" max="17" width="3.1640625" customWidth="1"/>
    <col min="18" max="21" width="5.6640625" customWidth="1"/>
    <col min="22" max="22" width="6.6640625" customWidth="1"/>
    <col min="23" max="23" width="3.1640625" customWidth="1"/>
    <col min="24" max="31" width="5.6640625" customWidth="1"/>
    <col min="32" max="32" width="7.5" customWidth="1"/>
    <col min="33" max="33" width="6.5" customWidth="1"/>
    <col min="34" max="34" width="5.6640625" customWidth="1"/>
    <col min="35" max="35" width="3.1640625" customWidth="1"/>
    <col min="36" max="39" width="5.6640625" customWidth="1"/>
    <col min="40" max="40" width="6.6640625" customWidth="1"/>
    <col min="41" max="41" width="3.1640625" customWidth="1"/>
    <col min="42" max="49" width="5.6640625" customWidth="1"/>
    <col min="50" max="50" width="7.5" customWidth="1"/>
    <col min="51" max="51" width="6.5" customWidth="1"/>
    <col min="52" max="52" width="5.6640625" customWidth="1"/>
    <col min="53" max="53" width="3.1640625" customWidth="1"/>
    <col min="54" max="56" width="5.6640625" customWidth="1"/>
    <col min="57" max="58" width="6.6640625" customWidth="1"/>
    <col min="59" max="59" width="3.1640625" customWidth="1"/>
    <col min="60" max="67" width="5.6640625" customWidth="1"/>
    <col min="68" max="68" width="7.5" customWidth="1"/>
    <col min="69" max="69" width="6.5" customWidth="1"/>
    <col min="70" max="70" width="5.6640625" customWidth="1"/>
    <col min="71" max="71" width="3.1640625" customWidth="1"/>
    <col min="72" max="74" width="5.6640625" customWidth="1"/>
    <col min="75" max="76" width="6.6640625" customWidth="1"/>
    <col min="77" max="77" width="3.1640625" customWidth="1"/>
    <col min="78" max="82" width="8.6640625" customWidth="1"/>
    <col min="83" max="83" width="11.5" customWidth="1"/>
  </cols>
  <sheetData>
    <row r="1" spans="1:83">
      <c r="A1" t="s">
        <v>79</v>
      </c>
      <c r="D1" t="s">
        <v>180</v>
      </c>
      <c r="F1" t="s">
        <v>180</v>
      </c>
      <c r="H1" s="52">
        <f>E1</f>
        <v>0</v>
      </c>
      <c r="I1" s="52"/>
      <c r="J1" s="52"/>
      <c r="K1" s="52"/>
      <c r="L1" s="52"/>
      <c r="M1" s="52"/>
      <c r="Q1" s="9"/>
      <c r="W1" s="22"/>
      <c r="X1" t="s">
        <v>181</v>
      </c>
      <c r="Z1" s="52">
        <f>E2</f>
        <v>0</v>
      </c>
      <c r="AA1" s="52"/>
      <c r="AB1" s="52"/>
      <c r="AC1" s="52"/>
      <c r="AD1" s="52"/>
      <c r="AE1" s="52"/>
      <c r="AI1" s="9"/>
      <c r="AO1" s="25"/>
      <c r="AP1" t="s">
        <v>182</v>
      </c>
      <c r="AR1">
        <f>E3</f>
        <v>0</v>
      </c>
      <c r="AS1" s="52"/>
      <c r="AT1" s="52"/>
      <c r="AU1" s="52"/>
      <c r="AV1" s="52"/>
      <c r="AW1" s="52"/>
      <c r="BA1" s="9"/>
      <c r="BG1" s="22"/>
      <c r="BH1" t="s">
        <v>128</v>
      </c>
      <c r="BJ1">
        <f>E4</f>
        <v>0</v>
      </c>
      <c r="BK1" s="52"/>
      <c r="BL1" s="52"/>
      <c r="BM1" s="52"/>
      <c r="BN1" s="52"/>
      <c r="BO1" s="52"/>
      <c r="BS1" s="9"/>
      <c r="BY1" s="22"/>
      <c r="BZ1" s="7"/>
      <c r="CA1" s="7"/>
      <c r="CB1" s="7"/>
      <c r="CC1" s="7"/>
      <c r="CE1" s="7">
        <f ca="1">NOW()</f>
        <v>42285.510821759257</v>
      </c>
    </row>
    <row r="2" spans="1:83">
      <c r="A2" s="1" t="s">
        <v>81</v>
      </c>
      <c r="D2" t="s">
        <v>181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E2" s="8">
        <f ca="1">NOW()</f>
        <v>42285.510821759257</v>
      </c>
    </row>
    <row r="3" spans="1:83">
      <c r="A3" s="1"/>
      <c r="D3" t="s">
        <v>182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E3" s="8"/>
    </row>
    <row r="4" spans="1:83">
      <c r="A4" t="s">
        <v>215</v>
      </c>
      <c r="C4" t="s">
        <v>45</v>
      </c>
      <c r="D4" t="s">
        <v>128</v>
      </c>
      <c r="F4" s="53" t="s">
        <v>175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177</v>
      </c>
      <c r="S4" s="53"/>
      <c r="T4" s="53"/>
      <c r="U4" s="53"/>
      <c r="W4" s="22"/>
      <c r="X4" s="53" t="s">
        <v>175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177</v>
      </c>
      <c r="AK4" s="53"/>
      <c r="AL4" s="53"/>
      <c r="AM4" s="53"/>
      <c r="AO4" s="25"/>
      <c r="AP4" s="53" t="s">
        <v>175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177</v>
      </c>
      <c r="BC4" s="53"/>
      <c r="BD4" s="53"/>
      <c r="BE4" s="53"/>
      <c r="BG4" s="22"/>
      <c r="BH4" s="53" t="s">
        <v>175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177</v>
      </c>
      <c r="BU4" s="53"/>
      <c r="BV4" s="53"/>
      <c r="BW4" s="53"/>
      <c r="BY4" s="22"/>
      <c r="BZ4" s="53" t="s">
        <v>197</v>
      </c>
      <c r="CA4" s="52"/>
      <c r="CB4" s="52"/>
      <c r="CC4" s="52"/>
      <c r="CD4" s="52"/>
    </row>
    <row r="5" spans="1:83">
      <c r="O5" s="2" t="s">
        <v>194</v>
      </c>
      <c r="Q5" s="24"/>
      <c r="V5" s="2" t="s">
        <v>196</v>
      </c>
      <c r="W5" s="22"/>
      <c r="AG5" s="2" t="s">
        <v>194</v>
      </c>
      <c r="AI5" s="24"/>
      <c r="AN5" s="2" t="s">
        <v>196</v>
      </c>
      <c r="AO5" s="23"/>
      <c r="AY5" s="2" t="s">
        <v>194</v>
      </c>
      <c r="BA5" s="24"/>
      <c r="BF5" s="2" t="s">
        <v>196</v>
      </c>
      <c r="BG5" s="23"/>
      <c r="BQ5" s="41" t="s">
        <v>194</v>
      </c>
      <c r="BS5" s="24"/>
      <c r="BX5" s="41" t="s">
        <v>196</v>
      </c>
      <c r="BY5" s="23"/>
      <c r="BZ5" s="2"/>
      <c r="CA5" s="2"/>
      <c r="CB5" s="2"/>
      <c r="CC5" s="41"/>
      <c r="CD5" s="2"/>
    </row>
    <row r="6" spans="1:83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211</v>
      </c>
      <c r="I6" s="2" t="s">
        <v>223</v>
      </c>
      <c r="J6" s="2" t="s">
        <v>212</v>
      </c>
      <c r="K6" s="2" t="s">
        <v>213</v>
      </c>
      <c r="L6" s="2" t="s">
        <v>189</v>
      </c>
      <c r="M6" s="2" t="s">
        <v>214</v>
      </c>
      <c r="N6" s="2" t="s">
        <v>192</v>
      </c>
      <c r="O6" s="2" t="s">
        <v>204</v>
      </c>
      <c r="P6" s="2" t="s">
        <v>174</v>
      </c>
      <c r="Q6" s="24"/>
      <c r="R6" s="36" t="s">
        <v>176</v>
      </c>
      <c r="S6" s="36" t="s">
        <v>217</v>
      </c>
      <c r="T6" s="31" t="s">
        <v>251</v>
      </c>
      <c r="U6" s="31" t="s">
        <v>192</v>
      </c>
      <c r="V6" s="2" t="s">
        <v>179</v>
      </c>
      <c r="W6" s="23"/>
      <c r="X6" s="2" t="s">
        <v>173</v>
      </c>
      <c r="Y6" s="2" t="s">
        <v>206</v>
      </c>
      <c r="Z6" s="2" t="s">
        <v>211</v>
      </c>
      <c r="AA6" s="2" t="s">
        <v>223</v>
      </c>
      <c r="AB6" s="2" t="s">
        <v>212</v>
      </c>
      <c r="AC6" s="2" t="s">
        <v>213</v>
      </c>
      <c r="AD6" s="2" t="s">
        <v>189</v>
      </c>
      <c r="AE6" s="2" t="s">
        <v>214</v>
      </c>
      <c r="AF6" s="2" t="s">
        <v>192</v>
      </c>
      <c r="AG6" s="2" t="s">
        <v>204</v>
      </c>
      <c r="AH6" s="2" t="s">
        <v>174</v>
      </c>
      <c r="AI6" s="24"/>
      <c r="AJ6" s="36" t="s">
        <v>176</v>
      </c>
      <c r="AK6" s="36" t="s">
        <v>217</v>
      </c>
      <c r="AL6" s="31" t="s">
        <v>251</v>
      </c>
      <c r="AM6" s="31" t="s">
        <v>192</v>
      </c>
      <c r="AN6" s="2" t="s">
        <v>179</v>
      </c>
      <c r="AO6" s="23"/>
      <c r="AP6" s="2" t="s">
        <v>173</v>
      </c>
      <c r="AQ6" s="2" t="s">
        <v>206</v>
      </c>
      <c r="AR6" s="2" t="s">
        <v>211</v>
      </c>
      <c r="AS6" s="2" t="s">
        <v>223</v>
      </c>
      <c r="AT6" s="2" t="s">
        <v>212</v>
      </c>
      <c r="AU6" s="2" t="s">
        <v>213</v>
      </c>
      <c r="AV6" s="2" t="s">
        <v>189</v>
      </c>
      <c r="AW6" s="2" t="s">
        <v>214</v>
      </c>
      <c r="AX6" s="2" t="s">
        <v>192</v>
      </c>
      <c r="AY6" s="2" t="s">
        <v>204</v>
      </c>
      <c r="AZ6" s="2" t="s">
        <v>174</v>
      </c>
      <c r="BA6" s="24"/>
      <c r="BB6" s="36" t="s">
        <v>176</v>
      </c>
      <c r="BC6" s="36" t="s">
        <v>217</v>
      </c>
      <c r="BD6" s="31" t="s">
        <v>251</v>
      </c>
      <c r="BE6" s="31" t="s">
        <v>192</v>
      </c>
      <c r="BF6" s="2" t="s">
        <v>179</v>
      </c>
      <c r="BG6" s="23"/>
      <c r="BH6" s="41" t="s">
        <v>173</v>
      </c>
      <c r="BI6" s="41" t="s">
        <v>206</v>
      </c>
      <c r="BJ6" s="41" t="s">
        <v>211</v>
      </c>
      <c r="BK6" s="41" t="s">
        <v>223</v>
      </c>
      <c r="BL6" s="41" t="s">
        <v>212</v>
      </c>
      <c r="BM6" s="41" t="s">
        <v>213</v>
      </c>
      <c r="BN6" s="41" t="s">
        <v>189</v>
      </c>
      <c r="BO6" s="41" t="s">
        <v>214</v>
      </c>
      <c r="BP6" s="41" t="s">
        <v>192</v>
      </c>
      <c r="BQ6" s="41" t="s">
        <v>204</v>
      </c>
      <c r="BR6" s="41" t="s">
        <v>174</v>
      </c>
      <c r="BS6" s="24"/>
      <c r="BT6" s="36" t="s">
        <v>176</v>
      </c>
      <c r="BU6" s="36" t="s">
        <v>217</v>
      </c>
      <c r="BV6" s="41" t="s">
        <v>251</v>
      </c>
      <c r="BW6" s="41" t="s">
        <v>192</v>
      </c>
      <c r="BX6" s="41" t="s">
        <v>179</v>
      </c>
      <c r="BY6" s="23"/>
      <c r="BZ6" s="2" t="s">
        <v>184</v>
      </c>
      <c r="CA6" s="2" t="s">
        <v>185</v>
      </c>
      <c r="CB6" s="2" t="s">
        <v>186</v>
      </c>
      <c r="CC6" s="41" t="s">
        <v>129</v>
      </c>
      <c r="CD6" s="2" t="s">
        <v>198</v>
      </c>
      <c r="CE6" s="2" t="s">
        <v>188</v>
      </c>
    </row>
    <row r="8" spans="1:83">
      <c r="B8">
        <v>1</v>
      </c>
      <c r="C8" s="9"/>
      <c r="D8" s="9"/>
      <c r="E8" s="9"/>
      <c r="F8" s="20">
        <v>6.6</v>
      </c>
      <c r="G8" s="20">
        <v>8</v>
      </c>
      <c r="H8" s="20">
        <v>6.8</v>
      </c>
      <c r="I8" s="20">
        <v>7</v>
      </c>
      <c r="J8" s="20">
        <v>7.8</v>
      </c>
      <c r="K8" s="20">
        <v>7.8</v>
      </c>
      <c r="L8" s="20">
        <v>8.8000000000000007</v>
      </c>
      <c r="M8" s="20">
        <v>5.6</v>
      </c>
      <c r="N8" s="5">
        <f t="shared" ref="N8:N13" si="0">SUM(F8:M8)</f>
        <v>58.4</v>
      </c>
      <c r="O8" s="16"/>
      <c r="P8" s="16"/>
      <c r="Q8" s="9"/>
      <c r="R8" s="10"/>
      <c r="S8" s="10"/>
      <c r="T8" s="10"/>
      <c r="U8" s="11"/>
      <c r="V8" s="11"/>
      <c r="W8" s="22"/>
      <c r="X8" s="20">
        <v>6</v>
      </c>
      <c r="Y8" s="20">
        <v>6.5</v>
      </c>
      <c r="Z8" s="20">
        <v>6.3</v>
      </c>
      <c r="AA8" s="20">
        <v>6</v>
      </c>
      <c r="AB8" s="20">
        <v>5.5</v>
      </c>
      <c r="AC8" s="20">
        <v>5.5</v>
      </c>
      <c r="AD8" s="20">
        <v>5.8</v>
      </c>
      <c r="AE8" s="20">
        <v>4.5</v>
      </c>
      <c r="AF8" s="5">
        <f t="shared" ref="AF8:AF13" si="1">SUM(X8:AE8)</f>
        <v>46.099999999999994</v>
      </c>
      <c r="AG8" s="16"/>
      <c r="AH8" s="16"/>
      <c r="AI8" s="9"/>
      <c r="AJ8" s="10"/>
      <c r="AK8" s="10"/>
      <c r="AL8" s="10"/>
      <c r="AM8" s="11"/>
      <c r="AN8" s="11"/>
      <c r="AO8" s="26"/>
      <c r="AP8" s="20">
        <v>6.3</v>
      </c>
      <c r="AQ8" s="20">
        <v>7</v>
      </c>
      <c r="AR8" s="20">
        <v>6.3</v>
      </c>
      <c r="AS8" s="20">
        <v>6.3</v>
      </c>
      <c r="AT8" s="20">
        <v>6.2</v>
      </c>
      <c r="AU8" s="20">
        <v>6.4</v>
      </c>
      <c r="AV8" s="20">
        <v>7</v>
      </c>
      <c r="AW8" s="20">
        <v>6</v>
      </c>
      <c r="AX8" s="5">
        <f t="shared" ref="AX8:AX13" si="2">SUM(AP8:AW8)</f>
        <v>51.5</v>
      </c>
      <c r="AY8" s="16"/>
      <c r="AZ8" s="16"/>
      <c r="BA8" s="9"/>
      <c r="BB8" s="10"/>
      <c r="BC8" s="10"/>
      <c r="BD8" s="10"/>
      <c r="BE8" s="11"/>
      <c r="BF8" s="11"/>
      <c r="BG8" s="27"/>
      <c r="BH8" s="20">
        <v>7</v>
      </c>
      <c r="BI8" s="20">
        <v>6</v>
      </c>
      <c r="BJ8" s="20">
        <v>6</v>
      </c>
      <c r="BK8" s="20">
        <v>6.5</v>
      </c>
      <c r="BL8" s="20">
        <v>6.5</v>
      </c>
      <c r="BM8" s="20">
        <v>7</v>
      </c>
      <c r="BN8" s="20">
        <v>7</v>
      </c>
      <c r="BO8" s="20">
        <v>5.8</v>
      </c>
      <c r="BP8" s="5">
        <f t="shared" ref="BP8:BP13" si="3">SUM(BH8:BO8)</f>
        <v>51.8</v>
      </c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9"/>
    </row>
    <row r="9" spans="1:83">
      <c r="B9">
        <v>2</v>
      </c>
      <c r="C9" s="9"/>
      <c r="D9" s="9"/>
      <c r="E9" s="9"/>
      <c r="F9" s="20">
        <v>5.6</v>
      </c>
      <c r="G9" s="20">
        <v>6.2</v>
      </c>
      <c r="H9" s="20">
        <v>6.5</v>
      </c>
      <c r="I9" s="20">
        <v>6.4</v>
      </c>
      <c r="J9" s="20">
        <v>7.4</v>
      </c>
      <c r="K9" s="20">
        <v>7.4</v>
      </c>
      <c r="L9" s="20">
        <v>6.8</v>
      </c>
      <c r="M9" s="20">
        <v>5.6</v>
      </c>
      <c r="N9" s="5">
        <f t="shared" si="0"/>
        <v>51.9</v>
      </c>
      <c r="O9" s="16"/>
      <c r="P9" s="16"/>
      <c r="Q9" s="9"/>
      <c r="R9" s="9"/>
      <c r="S9" s="9"/>
      <c r="T9" s="9"/>
      <c r="U9" s="9"/>
      <c r="V9" s="9"/>
      <c r="W9" s="22"/>
      <c r="X9" s="20">
        <v>5.5</v>
      </c>
      <c r="Y9" s="20">
        <v>6</v>
      </c>
      <c r="Z9" s="20">
        <v>6.5</v>
      </c>
      <c r="AA9" s="20">
        <v>5.5</v>
      </c>
      <c r="AB9" s="20">
        <v>5.5</v>
      </c>
      <c r="AC9" s="20">
        <v>5.5</v>
      </c>
      <c r="AD9" s="20">
        <v>6.5</v>
      </c>
      <c r="AE9" s="20">
        <v>4.8</v>
      </c>
      <c r="AF9" s="5">
        <f t="shared" si="1"/>
        <v>45.8</v>
      </c>
      <c r="AG9" s="16"/>
      <c r="AH9" s="16"/>
      <c r="AI9" s="9"/>
      <c r="AJ9" s="9"/>
      <c r="AK9" s="9"/>
      <c r="AL9" s="9"/>
      <c r="AM9" s="9"/>
      <c r="AN9" s="9"/>
      <c r="AO9" s="25"/>
      <c r="AP9" s="20">
        <v>5.4</v>
      </c>
      <c r="AQ9" s="20">
        <v>6.7</v>
      </c>
      <c r="AR9" s="20">
        <v>6.4</v>
      </c>
      <c r="AS9" s="20">
        <v>6.3</v>
      </c>
      <c r="AT9" s="20">
        <v>6</v>
      </c>
      <c r="AU9" s="20">
        <v>5.9</v>
      </c>
      <c r="AV9" s="20">
        <v>6.1</v>
      </c>
      <c r="AW9" s="20">
        <v>6</v>
      </c>
      <c r="AX9" s="5">
        <f t="shared" si="2"/>
        <v>48.800000000000004</v>
      </c>
      <c r="AY9" s="16"/>
      <c r="AZ9" s="16"/>
      <c r="BA9" s="9"/>
      <c r="BB9" s="9"/>
      <c r="BC9" s="9"/>
      <c r="BD9" s="9"/>
      <c r="BE9" s="9"/>
      <c r="BF9" s="9"/>
      <c r="BG9" s="22"/>
      <c r="BH9" s="20">
        <v>5.5</v>
      </c>
      <c r="BI9" s="20">
        <v>6</v>
      </c>
      <c r="BJ9" s="20">
        <v>6.2</v>
      </c>
      <c r="BK9" s="20">
        <v>6</v>
      </c>
      <c r="BL9" s="20">
        <v>5.5</v>
      </c>
      <c r="BM9" s="20">
        <v>7</v>
      </c>
      <c r="BN9" s="20">
        <v>6</v>
      </c>
      <c r="BO9" s="20">
        <v>6</v>
      </c>
      <c r="BP9" s="5">
        <f t="shared" si="3"/>
        <v>48.2</v>
      </c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</row>
    <row r="10" spans="1:83">
      <c r="B10">
        <v>3</v>
      </c>
      <c r="C10" s="9"/>
      <c r="D10" s="9"/>
      <c r="E10" s="9"/>
      <c r="F10" s="20">
        <v>5.4</v>
      </c>
      <c r="G10" s="20">
        <v>6.2</v>
      </c>
      <c r="H10" s="20">
        <v>5.8</v>
      </c>
      <c r="I10" s="20">
        <v>7</v>
      </c>
      <c r="J10" s="20">
        <v>8</v>
      </c>
      <c r="K10" s="20">
        <v>7.2</v>
      </c>
      <c r="L10" s="20">
        <v>6.8</v>
      </c>
      <c r="M10" s="20">
        <v>5.6</v>
      </c>
      <c r="N10" s="5">
        <f t="shared" si="0"/>
        <v>52.000000000000007</v>
      </c>
      <c r="O10" s="16"/>
      <c r="P10" s="16"/>
      <c r="Q10" s="9"/>
      <c r="R10" s="9"/>
      <c r="S10" s="9"/>
      <c r="T10" s="9"/>
      <c r="U10" s="9"/>
      <c r="V10" s="9"/>
      <c r="W10" s="22"/>
      <c r="X10" s="20">
        <v>5.5</v>
      </c>
      <c r="Y10" s="20">
        <v>6.5</v>
      </c>
      <c r="Z10" s="20">
        <v>5.8</v>
      </c>
      <c r="AA10" s="20">
        <v>6</v>
      </c>
      <c r="AB10" s="20">
        <v>6</v>
      </c>
      <c r="AC10" s="20">
        <v>6</v>
      </c>
      <c r="AD10" s="20">
        <v>5.8</v>
      </c>
      <c r="AE10" s="20">
        <v>5</v>
      </c>
      <c r="AF10" s="5">
        <f t="shared" si="1"/>
        <v>46.599999999999994</v>
      </c>
      <c r="AG10" s="16"/>
      <c r="AH10" s="16"/>
      <c r="AI10" s="9"/>
      <c r="AJ10" s="9"/>
      <c r="AK10" s="9"/>
      <c r="AL10" s="9"/>
      <c r="AM10" s="9"/>
      <c r="AN10" s="9"/>
      <c r="AO10" s="25"/>
      <c r="AP10" s="20">
        <v>5.4</v>
      </c>
      <c r="AQ10" s="20">
        <v>6.2</v>
      </c>
      <c r="AR10" s="20">
        <v>6.3</v>
      </c>
      <c r="AS10" s="20">
        <v>6.6</v>
      </c>
      <c r="AT10" s="20">
        <v>6.1</v>
      </c>
      <c r="AU10" s="20">
        <v>6</v>
      </c>
      <c r="AV10" s="20">
        <v>6.8</v>
      </c>
      <c r="AW10" s="20">
        <v>5.8</v>
      </c>
      <c r="AX10" s="5">
        <f t="shared" si="2"/>
        <v>49.199999999999996</v>
      </c>
      <c r="AY10" s="16"/>
      <c r="AZ10" s="16"/>
      <c r="BA10" s="9"/>
      <c r="BB10" s="9"/>
      <c r="BC10" s="9"/>
      <c r="BD10" s="9"/>
      <c r="BE10" s="9"/>
      <c r="BF10" s="9"/>
      <c r="BG10" s="22"/>
      <c r="BH10" s="20">
        <v>5.4</v>
      </c>
      <c r="BI10" s="20">
        <v>5.5</v>
      </c>
      <c r="BJ10" s="20">
        <v>5</v>
      </c>
      <c r="BK10" s="20">
        <v>6</v>
      </c>
      <c r="BL10" s="20">
        <v>6.5</v>
      </c>
      <c r="BM10" s="20">
        <v>6.5</v>
      </c>
      <c r="BN10" s="20">
        <v>6</v>
      </c>
      <c r="BO10" s="20">
        <v>6</v>
      </c>
      <c r="BP10" s="5">
        <f t="shared" si="3"/>
        <v>46.9</v>
      </c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</row>
    <row r="11" spans="1:83">
      <c r="B11">
        <v>4</v>
      </c>
      <c r="C11" s="9"/>
      <c r="D11" s="9"/>
      <c r="E11" s="9"/>
      <c r="F11" s="20">
        <v>5.9</v>
      </c>
      <c r="G11" s="20">
        <v>8.5</v>
      </c>
      <c r="H11" s="20">
        <v>6</v>
      </c>
      <c r="I11" s="20">
        <v>6.5</v>
      </c>
      <c r="J11" s="20">
        <v>7</v>
      </c>
      <c r="K11" s="20">
        <v>7.2</v>
      </c>
      <c r="L11" s="20">
        <v>7.4</v>
      </c>
      <c r="M11" s="20">
        <v>5.8</v>
      </c>
      <c r="N11" s="5">
        <f t="shared" si="0"/>
        <v>54.3</v>
      </c>
      <c r="O11" s="16"/>
      <c r="P11" s="16"/>
      <c r="Q11" s="9"/>
      <c r="R11" s="9"/>
      <c r="S11" s="9"/>
      <c r="T11" s="9"/>
      <c r="U11" s="9"/>
      <c r="V11" s="9"/>
      <c r="W11" s="22"/>
      <c r="X11" s="20">
        <v>5.3</v>
      </c>
      <c r="Y11" s="20">
        <v>6.5</v>
      </c>
      <c r="Z11" s="20">
        <v>6.8</v>
      </c>
      <c r="AA11" s="20">
        <v>6.5</v>
      </c>
      <c r="AB11" s="20">
        <v>5.6</v>
      </c>
      <c r="AC11" s="20">
        <v>5.8</v>
      </c>
      <c r="AD11" s="20">
        <v>6</v>
      </c>
      <c r="AE11" s="20">
        <v>5.5</v>
      </c>
      <c r="AF11" s="5">
        <f t="shared" si="1"/>
        <v>48</v>
      </c>
      <c r="AG11" s="16"/>
      <c r="AH11" s="16"/>
      <c r="AI11" s="9"/>
      <c r="AJ11" s="9"/>
      <c r="AK11" s="9"/>
      <c r="AL11" s="9"/>
      <c r="AM11" s="9"/>
      <c r="AN11" s="9"/>
      <c r="AO11" s="25"/>
      <c r="AP11" s="20">
        <v>5.8</v>
      </c>
      <c r="AQ11" s="20">
        <v>7.4</v>
      </c>
      <c r="AR11" s="20">
        <v>7.5</v>
      </c>
      <c r="AS11" s="20">
        <v>6.7</v>
      </c>
      <c r="AT11" s="20">
        <v>6</v>
      </c>
      <c r="AU11" s="20">
        <v>6.1</v>
      </c>
      <c r="AV11" s="20">
        <v>7.5</v>
      </c>
      <c r="AW11" s="20">
        <v>6.2</v>
      </c>
      <c r="AX11" s="5">
        <f t="shared" si="2"/>
        <v>53.2</v>
      </c>
      <c r="AY11" s="16"/>
      <c r="AZ11" s="16"/>
      <c r="BA11" s="9"/>
      <c r="BB11" s="9"/>
      <c r="BC11" s="9"/>
      <c r="BD11" s="9"/>
      <c r="BE11" s="9"/>
      <c r="BF11" s="9"/>
      <c r="BG11" s="22"/>
      <c r="BH11" s="20">
        <v>5.8</v>
      </c>
      <c r="BI11" s="20">
        <v>6</v>
      </c>
      <c r="BJ11" s="20">
        <v>6.5</v>
      </c>
      <c r="BK11" s="20">
        <v>7</v>
      </c>
      <c r="BL11" s="20">
        <v>7</v>
      </c>
      <c r="BM11" s="20">
        <v>6.8</v>
      </c>
      <c r="BN11" s="20">
        <v>6.5</v>
      </c>
      <c r="BO11" s="20">
        <v>6.5</v>
      </c>
      <c r="BP11" s="5">
        <f t="shared" si="3"/>
        <v>52.099999999999994</v>
      </c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</row>
    <row r="12" spans="1:83">
      <c r="B12">
        <v>5</v>
      </c>
      <c r="C12" s="9"/>
      <c r="D12" s="9"/>
      <c r="E12" s="9"/>
      <c r="F12" s="20">
        <v>5.2</v>
      </c>
      <c r="G12" s="20">
        <v>5.8</v>
      </c>
      <c r="H12" s="20">
        <v>5.8</v>
      </c>
      <c r="I12" s="20">
        <v>7.2</v>
      </c>
      <c r="J12" s="20">
        <v>6.4</v>
      </c>
      <c r="K12" s="20">
        <v>6.7</v>
      </c>
      <c r="L12" s="20">
        <v>7.2</v>
      </c>
      <c r="M12" s="20">
        <v>5.5</v>
      </c>
      <c r="N12" s="5">
        <f t="shared" si="0"/>
        <v>49.800000000000004</v>
      </c>
      <c r="O12" s="16"/>
      <c r="P12" s="16"/>
      <c r="Q12" s="9"/>
      <c r="R12" s="9"/>
      <c r="S12" s="9"/>
      <c r="T12" s="9"/>
      <c r="U12" s="9"/>
      <c r="V12" s="9"/>
      <c r="W12" s="22"/>
      <c r="X12" s="20">
        <v>5.5</v>
      </c>
      <c r="Y12" s="20">
        <v>6.3</v>
      </c>
      <c r="Z12" s="20">
        <v>5.8</v>
      </c>
      <c r="AA12" s="20">
        <v>5.5</v>
      </c>
      <c r="AB12" s="20">
        <v>5.6</v>
      </c>
      <c r="AC12" s="20">
        <v>5.4</v>
      </c>
      <c r="AD12" s="20">
        <v>6.5</v>
      </c>
      <c r="AE12" s="20">
        <v>5.3</v>
      </c>
      <c r="AF12" s="5">
        <f t="shared" si="1"/>
        <v>45.9</v>
      </c>
      <c r="AG12" s="16"/>
      <c r="AH12" s="16"/>
      <c r="AI12" s="9"/>
      <c r="AJ12" s="9"/>
      <c r="AK12" s="9"/>
      <c r="AL12" s="9"/>
      <c r="AM12" s="9"/>
      <c r="AN12" s="9"/>
      <c r="AO12" s="25"/>
      <c r="AP12" s="20">
        <v>5.3</v>
      </c>
      <c r="AQ12" s="20">
        <v>5.2</v>
      </c>
      <c r="AR12" s="20">
        <v>6.2</v>
      </c>
      <c r="AS12" s="20">
        <v>6.1</v>
      </c>
      <c r="AT12" s="20">
        <v>5.8</v>
      </c>
      <c r="AU12" s="20">
        <v>5.6</v>
      </c>
      <c r="AV12" s="20">
        <v>6</v>
      </c>
      <c r="AW12" s="20">
        <v>5.8</v>
      </c>
      <c r="AX12" s="5">
        <f t="shared" si="2"/>
        <v>45.999999999999993</v>
      </c>
      <c r="AY12" s="16"/>
      <c r="AZ12" s="16"/>
      <c r="BA12" s="9"/>
      <c r="BB12" s="9"/>
      <c r="BC12" s="9"/>
      <c r="BD12" s="9"/>
      <c r="BE12" s="9"/>
      <c r="BF12" s="9"/>
      <c r="BG12" s="22"/>
      <c r="BH12" s="20">
        <v>4.8</v>
      </c>
      <c r="BI12" s="20">
        <v>5</v>
      </c>
      <c r="BJ12" s="20">
        <v>5.5</v>
      </c>
      <c r="BK12" s="20">
        <v>5.5</v>
      </c>
      <c r="BL12" s="20">
        <v>6</v>
      </c>
      <c r="BM12" s="20">
        <v>6</v>
      </c>
      <c r="BN12" s="20">
        <v>6</v>
      </c>
      <c r="BO12" s="20">
        <v>6</v>
      </c>
      <c r="BP12" s="5">
        <f t="shared" si="3"/>
        <v>44.8</v>
      </c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</row>
    <row r="13" spans="1:83">
      <c r="B13">
        <v>6</v>
      </c>
      <c r="C13" s="9"/>
      <c r="D13" s="9"/>
      <c r="E13" s="9"/>
      <c r="F13" s="20">
        <v>5.7</v>
      </c>
      <c r="G13" s="20">
        <v>6.8</v>
      </c>
      <c r="H13" s="20">
        <v>7.2</v>
      </c>
      <c r="I13" s="20">
        <v>7.4</v>
      </c>
      <c r="J13" s="20">
        <v>7.2</v>
      </c>
      <c r="K13" s="20">
        <v>7.2</v>
      </c>
      <c r="L13" s="20">
        <v>6.8</v>
      </c>
      <c r="M13" s="20">
        <v>5.2</v>
      </c>
      <c r="N13" s="5">
        <f t="shared" si="0"/>
        <v>53.500000000000007</v>
      </c>
      <c r="O13" s="16"/>
      <c r="P13" s="16"/>
      <c r="Q13" s="9"/>
      <c r="R13" s="9"/>
      <c r="S13" s="9"/>
      <c r="T13" s="9"/>
      <c r="U13" s="9"/>
      <c r="V13" s="9"/>
      <c r="W13" s="22"/>
      <c r="X13" s="20">
        <v>5.5</v>
      </c>
      <c r="Y13" s="20">
        <v>6</v>
      </c>
      <c r="Z13" s="20">
        <v>6.5</v>
      </c>
      <c r="AA13" s="20">
        <v>6.3</v>
      </c>
      <c r="AB13" s="20">
        <v>5.2</v>
      </c>
      <c r="AC13" s="20">
        <v>5.3</v>
      </c>
      <c r="AD13" s="20">
        <v>6.3</v>
      </c>
      <c r="AE13" s="20">
        <v>5.5</v>
      </c>
      <c r="AF13" s="5">
        <f t="shared" si="1"/>
        <v>46.599999999999994</v>
      </c>
      <c r="AG13" s="16"/>
      <c r="AH13" s="16"/>
      <c r="AI13" s="9"/>
      <c r="AJ13" s="9"/>
      <c r="AK13" s="9"/>
      <c r="AL13" s="9"/>
      <c r="AM13" s="9"/>
      <c r="AN13" s="9"/>
      <c r="AO13" s="25"/>
      <c r="AP13" s="20">
        <v>6</v>
      </c>
      <c r="AQ13" s="20">
        <v>6.2</v>
      </c>
      <c r="AR13" s="20">
        <v>6.5</v>
      </c>
      <c r="AS13" s="20">
        <v>6.8</v>
      </c>
      <c r="AT13" s="20">
        <v>6.3</v>
      </c>
      <c r="AU13" s="20">
        <v>6.3</v>
      </c>
      <c r="AV13" s="20">
        <v>6.7</v>
      </c>
      <c r="AW13" s="20">
        <v>6.1</v>
      </c>
      <c r="AX13" s="5">
        <f t="shared" si="2"/>
        <v>50.900000000000006</v>
      </c>
      <c r="AY13" s="16"/>
      <c r="AZ13" s="16"/>
      <c r="BA13" s="9"/>
      <c r="BB13" s="9"/>
      <c r="BC13" s="9"/>
      <c r="BD13" s="9"/>
      <c r="BE13" s="9"/>
      <c r="BF13" s="9"/>
      <c r="BG13" s="22"/>
      <c r="BH13" s="20">
        <v>5.8</v>
      </c>
      <c r="BI13" s="20">
        <v>5.7</v>
      </c>
      <c r="BJ13" s="20">
        <v>7</v>
      </c>
      <c r="BK13" s="20">
        <v>6</v>
      </c>
      <c r="BL13" s="20">
        <v>6.5</v>
      </c>
      <c r="BM13" s="20">
        <v>6.5</v>
      </c>
      <c r="BN13" s="20">
        <v>5.5</v>
      </c>
      <c r="BO13" s="20">
        <v>6</v>
      </c>
      <c r="BP13" s="5">
        <f t="shared" si="3"/>
        <v>49</v>
      </c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</row>
    <row r="14" spans="1:83">
      <c r="A14" s="15"/>
      <c r="C14" t="s">
        <v>18</v>
      </c>
      <c r="D14" t="s">
        <v>53</v>
      </c>
      <c r="E14" t="s">
        <v>266</v>
      </c>
      <c r="F14" s="9"/>
      <c r="G14" s="9"/>
      <c r="H14" s="9"/>
      <c r="I14" s="9"/>
      <c r="J14" s="9"/>
      <c r="K14" s="9"/>
      <c r="L14" s="9" t="s">
        <v>193</v>
      </c>
      <c r="M14" s="9"/>
      <c r="N14" s="6">
        <f>SUM(N8:N13)</f>
        <v>319.90000000000003</v>
      </c>
      <c r="O14" s="6">
        <f>(N14/6)/8</f>
        <v>6.6645833333333337</v>
      </c>
      <c r="P14" s="6">
        <f>O14</f>
        <v>6.6645833333333337</v>
      </c>
      <c r="Q14" s="9"/>
      <c r="R14" s="20">
        <v>7</v>
      </c>
      <c r="S14" s="20">
        <v>6.3</v>
      </c>
      <c r="T14" s="20">
        <v>7.5</v>
      </c>
      <c r="U14" s="6">
        <f>(R14*0.5)+(S14*0.25)+(T14*0.25)</f>
        <v>6.95</v>
      </c>
      <c r="V14" s="6">
        <f>(P14+U14)/2</f>
        <v>6.807291666666667</v>
      </c>
      <c r="W14" s="22"/>
      <c r="X14" s="9"/>
      <c r="Y14" s="9"/>
      <c r="Z14" s="9"/>
      <c r="AA14" s="9"/>
      <c r="AB14" s="9"/>
      <c r="AC14" s="9"/>
      <c r="AD14" s="9" t="s">
        <v>193</v>
      </c>
      <c r="AE14" s="9"/>
      <c r="AF14" s="6">
        <f>SUM(AF8:AF13)</f>
        <v>279</v>
      </c>
      <c r="AG14" s="6">
        <f>(AF14/6)/8</f>
        <v>5.8125</v>
      </c>
      <c r="AH14" s="6">
        <f>AG14</f>
        <v>5.8125</v>
      </c>
      <c r="AI14" s="9"/>
      <c r="AJ14" s="20">
        <v>6.7</v>
      </c>
      <c r="AK14" s="20">
        <v>4.5999999999999996</v>
      </c>
      <c r="AL14" s="20">
        <v>5.8</v>
      </c>
      <c r="AM14" s="6">
        <f>(AJ14*0.5)+(AK14*0.25)+(AL14*0.25)</f>
        <v>5.95</v>
      </c>
      <c r="AN14" s="6">
        <f>(AH14+AM14)/2</f>
        <v>5.8812499999999996</v>
      </c>
      <c r="AO14" s="25"/>
      <c r="AP14" s="9"/>
      <c r="AQ14" s="9"/>
      <c r="AR14" s="9"/>
      <c r="AS14" s="9"/>
      <c r="AT14" s="9"/>
      <c r="AU14" s="9"/>
      <c r="AV14" s="9" t="s">
        <v>193</v>
      </c>
      <c r="AW14" s="9"/>
      <c r="AX14" s="6">
        <f>SUM(AX8:AX13)</f>
        <v>299.60000000000002</v>
      </c>
      <c r="AY14" s="6">
        <f>(AX14/6)/8</f>
        <v>6.2416666666666671</v>
      </c>
      <c r="AZ14" s="6">
        <f>AY14</f>
        <v>6.2416666666666671</v>
      </c>
      <c r="BA14" s="9"/>
      <c r="BB14" s="20">
        <v>8.1999999999999993</v>
      </c>
      <c r="BC14" s="20">
        <v>6.5</v>
      </c>
      <c r="BD14" s="20">
        <v>6.4</v>
      </c>
      <c r="BE14" s="6">
        <f>(BB14*0.5)+(BC14*0.25)+(BD14*0.25)</f>
        <v>7.3249999999999993</v>
      </c>
      <c r="BF14" s="6">
        <f>(AZ14+BE14)/2</f>
        <v>6.7833333333333332</v>
      </c>
      <c r="BG14" s="27"/>
      <c r="BH14" s="9"/>
      <c r="BI14" s="9"/>
      <c r="BJ14" s="9"/>
      <c r="BK14" s="9"/>
      <c r="BL14" s="9"/>
      <c r="BM14" s="9"/>
      <c r="BN14" s="9" t="s">
        <v>193</v>
      </c>
      <c r="BO14" s="9"/>
      <c r="BP14" s="6">
        <f>SUM(BP8:BP13)</f>
        <v>292.8</v>
      </c>
      <c r="BQ14" s="6">
        <f>(BP14/6)/8</f>
        <v>6.1000000000000005</v>
      </c>
      <c r="BR14" s="6">
        <f>BQ14</f>
        <v>6.1000000000000005</v>
      </c>
      <c r="BS14" s="9"/>
      <c r="BT14" s="20">
        <v>8.4</v>
      </c>
      <c r="BU14" s="20">
        <v>5.7</v>
      </c>
      <c r="BV14" s="20">
        <v>6</v>
      </c>
      <c r="BW14" s="6">
        <f>(BT14*0.5)+(BU14*0.25)+(BV14*0.25)</f>
        <v>7.125</v>
      </c>
      <c r="BX14" s="6">
        <f>(BR14+BW14)/2</f>
        <v>6.6125000000000007</v>
      </c>
      <c r="BY14" s="27"/>
      <c r="BZ14" s="6">
        <f>V14</f>
        <v>6.807291666666667</v>
      </c>
      <c r="CA14" s="6">
        <f>AN14</f>
        <v>5.8812499999999996</v>
      </c>
      <c r="CB14" s="6">
        <f>BF14</f>
        <v>6.7833333333333332</v>
      </c>
      <c r="CC14" s="6">
        <f>BX14</f>
        <v>6.6125000000000007</v>
      </c>
      <c r="CD14" s="6">
        <f>AVERAGE(BZ14:CC14)</f>
        <v>6.5210937499999995</v>
      </c>
      <c r="CE14">
        <v>1</v>
      </c>
    </row>
    <row r="15" spans="1:83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83">
      <c r="B16">
        <v>1</v>
      </c>
      <c r="C16" s="9"/>
      <c r="D16" s="9"/>
      <c r="E16" s="9"/>
      <c r="F16" s="20">
        <v>5.6</v>
      </c>
      <c r="G16" s="20">
        <v>7</v>
      </c>
      <c r="H16" s="20">
        <v>9.5</v>
      </c>
      <c r="I16" s="20">
        <v>6</v>
      </c>
      <c r="J16" s="20">
        <v>5.8</v>
      </c>
      <c r="K16" s="20">
        <v>5.6</v>
      </c>
      <c r="L16" s="20">
        <v>6.5</v>
      </c>
      <c r="M16" s="20">
        <v>7</v>
      </c>
      <c r="N16" s="5">
        <f t="shared" ref="N16:N21" si="4">SUM(F16:M16)</f>
        <v>53</v>
      </c>
      <c r="O16" s="16"/>
      <c r="P16" s="16"/>
      <c r="Q16" s="9"/>
      <c r="R16" s="10"/>
      <c r="S16" s="10"/>
      <c r="T16" s="10"/>
      <c r="U16" s="11"/>
      <c r="V16" s="11"/>
      <c r="W16" s="22"/>
      <c r="X16" s="20">
        <v>6</v>
      </c>
      <c r="Y16" s="20">
        <v>7</v>
      </c>
      <c r="Z16" s="20">
        <v>8</v>
      </c>
      <c r="AA16" s="20">
        <v>6.5</v>
      </c>
      <c r="AB16" s="20">
        <v>6.5</v>
      </c>
      <c r="AC16" s="20">
        <v>6.5</v>
      </c>
      <c r="AD16" s="20">
        <v>6.5</v>
      </c>
      <c r="AE16" s="20">
        <v>5.5</v>
      </c>
      <c r="AF16" s="5">
        <f t="shared" ref="AF16:AF21" si="5">SUM(X16:AE16)</f>
        <v>52.5</v>
      </c>
      <c r="AG16" s="16"/>
      <c r="AH16" s="16"/>
      <c r="AI16" s="9"/>
      <c r="AJ16" s="10"/>
      <c r="AK16" s="10"/>
      <c r="AL16" s="10"/>
      <c r="AM16" s="11"/>
      <c r="AN16" s="11"/>
      <c r="AO16" s="26"/>
      <c r="AP16" s="20">
        <v>5.4</v>
      </c>
      <c r="AQ16" s="20">
        <v>6.2</v>
      </c>
      <c r="AR16" s="20">
        <v>7.1</v>
      </c>
      <c r="AS16" s="20">
        <v>6.1</v>
      </c>
      <c r="AT16" s="20">
        <v>5.8</v>
      </c>
      <c r="AU16" s="20">
        <v>5.8</v>
      </c>
      <c r="AV16" s="20">
        <v>5.6</v>
      </c>
      <c r="AW16" s="20">
        <v>6.1</v>
      </c>
      <c r="AX16" s="5">
        <f t="shared" ref="AX16:AX21" si="6">SUM(AP16:AW16)</f>
        <v>48.100000000000009</v>
      </c>
      <c r="AY16" s="16"/>
      <c r="AZ16" s="16"/>
      <c r="BA16" s="9"/>
      <c r="BB16" s="10"/>
      <c r="BC16" s="10"/>
      <c r="BD16" s="10"/>
      <c r="BE16" s="11"/>
      <c r="BF16" s="11"/>
      <c r="BG16" s="27"/>
      <c r="BH16" s="20">
        <v>6</v>
      </c>
      <c r="BI16" s="20">
        <v>5</v>
      </c>
      <c r="BJ16" s="20">
        <v>6.5</v>
      </c>
      <c r="BK16" s="20">
        <v>7</v>
      </c>
      <c r="BL16" s="20">
        <v>7</v>
      </c>
      <c r="BM16" s="20">
        <v>5</v>
      </c>
      <c r="BN16" s="20">
        <v>5</v>
      </c>
      <c r="BO16" s="20">
        <v>5</v>
      </c>
      <c r="BP16" s="5">
        <f t="shared" ref="BP16:BP21" si="7">SUM(BH16:BO16)</f>
        <v>46.5</v>
      </c>
      <c r="BQ16" s="16"/>
      <c r="BR16" s="16"/>
      <c r="BS16" s="9"/>
      <c r="BT16" s="10"/>
      <c r="BU16" s="10"/>
      <c r="BV16" s="10"/>
      <c r="BW16" s="11"/>
      <c r="BX16" s="11"/>
      <c r="BY16" s="27"/>
      <c r="BZ16" s="11"/>
      <c r="CA16" s="11"/>
      <c r="CB16" s="11"/>
      <c r="CC16" s="11"/>
      <c r="CD16" s="11"/>
      <c r="CE16" s="9"/>
    </row>
    <row r="17" spans="1:83">
      <c r="B17">
        <v>2</v>
      </c>
      <c r="C17" s="9"/>
      <c r="D17" s="9"/>
      <c r="E17" s="9"/>
      <c r="F17" s="20">
        <v>4.8</v>
      </c>
      <c r="G17" s="20">
        <v>5</v>
      </c>
      <c r="H17" s="20">
        <v>7</v>
      </c>
      <c r="I17" s="20">
        <v>7</v>
      </c>
      <c r="J17" s="20">
        <v>7.2</v>
      </c>
      <c r="K17" s="20">
        <v>6.8</v>
      </c>
      <c r="L17" s="20">
        <v>5</v>
      </c>
      <c r="M17" s="20">
        <v>5.5</v>
      </c>
      <c r="N17" s="5">
        <f t="shared" si="4"/>
        <v>48.3</v>
      </c>
      <c r="O17" s="16"/>
      <c r="P17" s="16"/>
      <c r="Q17" s="9"/>
      <c r="R17" s="9"/>
      <c r="S17" s="9"/>
      <c r="T17" s="9"/>
      <c r="U17" s="9"/>
      <c r="V17" s="9"/>
      <c r="W17" s="22"/>
      <c r="X17" s="20">
        <v>4.8</v>
      </c>
      <c r="Y17" s="20">
        <v>5.5</v>
      </c>
      <c r="Z17" s="20">
        <v>7</v>
      </c>
      <c r="AA17" s="20">
        <v>6</v>
      </c>
      <c r="AB17" s="20">
        <v>5.8</v>
      </c>
      <c r="AC17" s="20">
        <v>5.8</v>
      </c>
      <c r="AD17" s="20">
        <v>5.2</v>
      </c>
      <c r="AE17" s="20">
        <v>4.5</v>
      </c>
      <c r="AF17" s="5">
        <f t="shared" si="5"/>
        <v>44.6</v>
      </c>
      <c r="AG17" s="16"/>
      <c r="AH17" s="16"/>
      <c r="AI17" s="9"/>
      <c r="AJ17" s="9"/>
      <c r="AK17" s="9"/>
      <c r="AL17" s="9"/>
      <c r="AM17" s="9"/>
      <c r="AN17" s="9"/>
      <c r="AO17" s="25"/>
      <c r="AP17" s="20">
        <v>5.2</v>
      </c>
      <c r="AQ17" s="20">
        <v>6.3</v>
      </c>
      <c r="AR17" s="20">
        <v>5.8</v>
      </c>
      <c r="AS17" s="20">
        <v>5.8</v>
      </c>
      <c r="AT17" s="20">
        <v>6.5</v>
      </c>
      <c r="AU17" s="20">
        <v>6.5</v>
      </c>
      <c r="AV17" s="20">
        <v>7</v>
      </c>
      <c r="AW17" s="20">
        <v>6</v>
      </c>
      <c r="AX17" s="5">
        <f t="shared" si="6"/>
        <v>49.1</v>
      </c>
      <c r="AY17" s="16"/>
      <c r="AZ17" s="16"/>
      <c r="BA17" s="9"/>
      <c r="BB17" s="9"/>
      <c r="BC17" s="9"/>
      <c r="BD17" s="9"/>
      <c r="BE17" s="9"/>
      <c r="BF17" s="9"/>
      <c r="BG17" s="22"/>
      <c r="BH17" s="20">
        <v>5.5</v>
      </c>
      <c r="BI17" s="20">
        <v>6</v>
      </c>
      <c r="BJ17" s="20">
        <v>5</v>
      </c>
      <c r="BK17" s="20">
        <v>6</v>
      </c>
      <c r="BL17" s="20">
        <v>6</v>
      </c>
      <c r="BM17" s="20">
        <v>6</v>
      </c>
      <c r="BN17" s="20">
        <v>4</v>
      </c>
      <c r="BO17" s="20">
        <v>6</v>
      </c>
      <c r="BP17" s="5">
        <f t="shared" si="7"/>
        <v>44.5</v>
      </c>
      <c r="BQ17" s="16"/>
      <c r="BR17" s="16"/>
      <c r="BS17" s="9"/>
      <c r="BT17" s="9"/>
      <c r="BU17" s="9"/>
      <c r="BV17" s="9"/>
      <c r="BW17" s="9"/>
      <c r="BX17" s="9"/>
      <c r="BY17" s="22"/>
      <c r="BZ17" s="9"/>
      <c r="CA17" s="9"/>
      <c r="CB17" s="9"/>
      <c r="CC17" s="9"/>
      <c r="CD17" s="9"/>
      <c r="CE17" s="9"/>
    </row>
    <row r="18" spans="1:83">
      <c r="B18">
        <v>3</v>
      </c>
      <c r="C18" s="9"/>
      <c r="D18" s="9"/>
      <c r="E18" s="9"/>
      <c r="F18" s="20">
        <v>5.2</v>
      </c>
      <c r="G18" s="20">
        <v>5</v>
      </c>
      <c r="H18" s="20">
        <v>8</v>
      </c>
      <c r="I18" s="20">
        <v>6</v>
      </c>
      <c r="J18" s="20">
        <v>6.8</v>
      </c>
      <c r="K18" s="20">
        <v>8</v>
      </c>
      <c r="L18" s="20">
        <v>7.5</v>
      </c>
      <c r="M18" s="20">
        <v>6</v>
      </c>
      <c r="N18" s="5">
        <f t="shared" si="4"/>
        <v>52.5</v>
      </c>
      <c r="O18" s="16"/>
      <c r="P18" s="16"/>
      <c r="Q18" s="9"/>
      <c r="R18" s="9"/>
      <c r="S18" s="9"/>
      <c r="T18" s="9"/>
      <c r="U18" s="9"/>
      <c r="V18" s="9"/>
      <c r="W18" s="22"/>
      <c r="X18" s="20">
        <v>5.3</v>
      </c>
      <c r="Y18" s="20">
        <v>6.5</v>
      </c>
      <c r="Z18" s="20">
        <v>7</v>
      </c>
      <c r="AA18" s="20">
        <v>6</v>
      </c>
      <c r="AB18" s="20">
        <v>6</v>
      </c>
      <c r="AC18" s="20">
        <v>6.5</v>
      </c>
      <c r="AD18" s="20">
        <v>5.2</v>
      </c>
      <c r="AE18" s="20">
        <v>5</v>
      </c>
      <c r="AF18" s="5">
        <f t="shared" si="5"/>
        <v>47.5</v>
      </c>
      <c r="AG18" s="16"/>
      <c r="AH18" s="16"/>
      <c r="AI18" s="9"/>
      <c r="AJ18" s="9"/>
      <c r="AK18" s="9"/>
      <c r="AL18" s="9"/>
      <c r="AM18" s="9"/>
      <c r="AN18" s="9"/>
      <c r="AO18" s="25"/>
      <c r="AP18" s="20">
        <v>5.2</v>
      </c>
      <c r="AQ18" s="20">
        <v>5.0999999999999996</v>
      </c>
      <c r="AR18" s="20">
        <v>7.3</v>
      </c>
      <c r="AS18" s="20">
        <v>7</v>
      </c>
      <c r="AT18" s="20">
        <v>6.6</v>
      </c>
      <c r="AU18" s="20">
        <v>6.8</v>
      </c>
      <c r="AV18" s="20">
        <v>7.2</v>
      </c>
      <c r="AW18" s="20">
        <v>6.2</v>
      </c>
      <c r="AX18" s="5">
        <f t="shared" si="6"/>
        <v>51.400000000000006</v>
      </c>
      <c r="AY18" s="16"/>
      <c r="AZ18" s="16"/>
      <c r="BA18" s="9"/>
      <c r="BB18" s="9"/>
      <c r="BC18" s="9"/>
      <c r="BD18" s="9"/>
      <c r="BE18" s="9"/>
      <c r="BF18" s="9"/>
      <c r="BG18" s="22"/>
      <c r="BH18" s="20">
        <v>5</v>
      </c>
      <c r="BI18" s="20">
        <v>5.5</v>
      </c>
      <c r="BJ18" s="20">
        <v>5</v>
      </c>
      <c r="BK18" s="20">
        <v>5</v>
      </c>
      <c r="BL18" s="20">
        <v>6</v>
      </c>
      <c r="BM18" s="20">
        <v>6</v>
      </c>
      <c r="BN18" s="20">
        <v>6</v>
      </c>
      <c r="BO18" s="20">
        <v>6</v>
      </c>
      <c r="BP18" s="5">
        <f t="shared" si="7"/>
        <v>44.5</v>
      </c>
      <c r="BQ18" s="16"/>
      <c r="BR18" s="16"/>
      <c r="BS18" s="9"/>
      <c r="BT18" s="9"/>
      <c r="BU18" s="9"/>
      <c r="BV18" s="9"/>
      <c r="BW18" s="9"/>
      <c r="BX18" s="9"/>
      <c r="BY18" s="22"/>
      <c r="BZ18" s="9"/>
      <c r="CA18" s="9"/>
      <c r="CB18" s="9"/>
      <c r="CC18" s="9"/>
      <c r="CD18" s="9"/>
      <c r="CE18" s="9"/>
    </row>
    <row r="19" spans="1:83">
      <c r="B19">
        <v>4</v>
      </c>
      <c r="C19" s="9"/>
      <c r="D19" s="9"/>
      <c r="E19" s="9"/>
      <c r="F19" s="20">
        <v>5.2</v>
      </c>
      <c r="G19" s="20">
        <v>8</v>
      </c>
      <c r="H19" s="20">
        <v>7.6</v>
      </c>
      <c r="I19" s="20">
        <v>6.8</v>
      </c>
      <c r="J19" s="20">
        <v>7</v>
      </c>
      <c r="K19" s="20">
        <v>7.4</v>
      </c>
      <c r="L19" s="20">
        <v>8.5</v>
      </c>
      <c r="M19" s="20">
        <v>7.5</v>
      </c>
      <c r="N19" s="5">
        <f t="shared" si="4"/>
        <v>57.999999999999993</v>
      </c>
      <c r="O19" s="16"/>
      <c r="P19" s="16"/>
      <c r="Q19" s="9"/>
      <c r="R19" s="9"/>
      <c r="S19" s="9"/>
      <c r="T19" s="9"/>
      <c r="U19" s="9"/>
      <c r="V19" s="9"/>
      <c r="W19" s="22"/>
      <c r="X19" s="20">
        <v>4.8</v>
      </c>
      <c r="Y19" s="20">
        <v>6</v>
      </c>
      <c r="Z19" s="20">
        <v>7</v>
      </c>
      <c r="AA19" s="20">
        <v>6.5</v>
      </c>
      <c r="AB19" s="20">
        <v>6</v>
      </c>
      <c r="AC19" s="20">
        <v>6.5</v>
      </c>
      <c r="AD19" s="20">
        <v>6.3</v>
      </c>
      <c r="AE19" s="20">
        <v>5.3</v>
      </c>
      <c r="AF19" s="5">
        <f t="shared" si="5"/>
        <v>48.399999999999991</v>
      </c>
      <c r="AG19" s="16"/>
      <c r="AH19" s="16"/>
      <c r="AI19" s="9"/>
      <c r="AJ19" s="9"/>
      <c r="AK19" s="9"/>
      <c r="AL19" s="9"/>
      <c r="AM19" s="9"/>
      <c r="AN19" s="9"/>
      <c r="AO19" s="25"/>
      <c r="AP19" s="20">
        <v>5.0999999999999996</v>
      </c>
      <c r="AQ19" s="20">
        <v>6.5</v>
      </c>
      <c r="AR19" s="20">
        <v>7.1</v>
      </c>
      <c r="AS19" s="20">
        <v>6</v>
      </c>
      <c r="AT19" s="20">
        <v>6.5</v>
      </c>
      <c r="AU19" s="20">
        <v>6.4</v>
      </c>
      <c r="AV19" s="20">
        <v>6.9</v>
      </c>
      <c r="AW19" s="20">
        <v>5.8</v>
      </c>
      <c r="AX19" s="5">
        <f t="shared" si="6"/>
        <v>50.3</v>
      </c>
      <c r="AY19" s="16"/>
      <c r="AZ19" s="16"/>
      <c r="BA19" s="9"/>
      <c r="BB19" s="9"/>
      <c r="BC19" s="9"/>
      <c r="BD19" s="9"/>
      <c r="BE19" s="9"/>
      <c r="BF19" s="9"/>
      <c r="BG19" s="22"/>
      <c r="BH19" s="20">
        <v>4.5</v>
      </c>
      <c r="BI19" s="20">
        <v>5.5</v>
      </c>
      <c r="BJ19" s="20">
        <v>5</v>
      </c>
      <c r="BK19" s="20">
        <v>5</v>
      </c>
      <c r="BL19" s="20">
        <v>4</v>
      </c>
      <c r="BM19" s="20">
        <v>4</v>
      </c>
      <c r="BN19" s="20">
        <v>5</v>
      </c>
      <c r="BO19" s="20">
        <v>5.7</v>
      </c>
      <c r="BP19" s="5">
        <f t="shared" si="7"/>
        <v>38.700000000000003</v>
      </c>
      <c r="BQ19" s="16"/>
      <c r="BR19" s="16"/>
      <c r="BS19" s="9"/>
      <c r="BT19" s="9"/>
      <c r="BU19" s="9"/>
      <c r="BV19" s="9"/>
      <c r="BW19" s="9"/>
      <c r="BX19" s="9"/>
      <c r="BY19" s="22"/>
      <c r="BZ19" s="9"/>
      <c r="CA19" s="9"/>
      <c r="CB19" s="9"/>
      <c r="CC19" s="9"/>
      <c r="CD19" s="9"/>
      <c r="CE19" s="9"/>
    </row>
    <row r="20" spans="1:83">
      <c r="B20">
        <v>5</v>
      </c>
      <c r="C20" s="9"/>
      <c r="D20" s="9"/>
      <c r="E20" s="9"/>
      <c r="F20" s="20">
        <v>5.8</v>
      </c>
      <c r="G20" s="20">
        <v>6.4</v>
      </c>
      <c r="H20" s="20">
        <v>5.8</v>
      </c>
      <c r="I20" s="20">
        <v>6.4</v>
      </c>
      <c r="J20" s="20">
        <v>6.8</v>
      </c>
      <c r="K20" s="20">
        <v>6.6</v>
      </c>
      <c r="L20" s="20">
        <v>7.2</v>
      </c>
      <c r="M20" s="20">
        <v>6</v>
      </c>
      <c r="N20" s="5">
        <f t="shared" si="4"/>
        <v>51</v>
      </c>
      <c r="O20" s="16"/>
      <c r="P20" s="16"/>
      <c r="Q20" s="9"/>
      <c r="R20" s="9"/>
      <c r="S20" s="9"/>
      <c r="T20" s="9"/>
      <c r="U20" s="9"/>
      <c r="V20" s="9"/>
      <c r="W20" s="22"/>
      <c r="X20" s="20">
        <v>6</v>
      </c>
      <c r="Y20" s="20">
        <v>5</v>
      </c>
      <c r="Z20" s="20">
        <v>6</v>
      </c>
      <c r="AA20" s="20">
        <v>6</v>
      </c>
      <c r="AB20" s="20">
        <v>5.5</v>
      </c>
      <c r="AC20" s="20">
        <v>5.8</v>
      </c>
      <c r="AD20" s="20">
        <v>5.5</v>
      </c>
      <c r="AE20" s="20">
        <v>4.8</v>
      </c>
      <c r="AF20" s="5">
        <f t="shared" si="5"/>
        <v>44.599999999999994</v>
      </c>
      <c r="AG20" s="16"/>
      <c r="AH20" s="16"/>
      <c r="AI20" s="9"/>
      <c r="AJ20" s="9"/>
      <c r="AK20" s="9"/>
      <c r="AL20" s="9"/>
      <c r="AM20" s="9"/>
      <c r="AN20" s="9"/>
      <c r="AO20" s="25"/>
      <c r="AP20" s="20">
        <v>5.5</v>
      </c>
      <c r="AQ20" s="20">
        <v>6.7</v>
      </c>
      <c r="AR20" s="20">
        <v>7.4</v>
      </c>
      <c r="AS20" s="20">
        <v>7.5</v>
      </c>
      <c r="AT20" s="20">
        <v>6.4</v>
      </c>
      <c r="AU20" s="20">
        <v>6.5</v>
      </c>
      <c r="AV20" s="20">
        <v>7</v>
      </c>
      <c r="AW20" s="20">
        <v>6</v>
      </c>
      <c r="AX20" s="5">
        <f t="shared" si="6"/>
        <v>53</v>
      </c>
      <c r="AY20" s="16"/>
      <c r="AZ20" s="16"/>
      <c r="BA20" s="9"/>
      <c r="BB20" s="9"/>
      <c r="BC20" s="9"/>
      <c r="BD20" s="9"/>
      <c r="BE20" s="9"/>
      <c r="BF20" s="9"/>
      <c r="BG20" s="22"/>
      <c r="BH20" s="20">
        <v>5.6</v>
      </c>
      <c r="BI20" s="20">
        <v>3.5</v>
      </c>
      <c r="BJ20" s="20">
        <v>6.5</v>
      </c>
      <c r="BK20" s="20">
        <v>6</v>
      </c>
      <c r="BL20" s="20">
        <v>4</v>
      </c>
      <c r="BM20" s="20">
        <v>4</v>
      </c>
      <c r="BN20" s="20">
        <v>6</v>
      </c>
      <c r="BO20" s="20">
        <v>6.5</v>
      </c>
      <c r="BP20" s="5">
        <f t="shared" si="7"/>
        <v>42.1</v>
      </c>
      <c r="BQ20" s="16"/>
      <c r="BR20" s="16"/>
      <c r="BS20" s="9"/>
      <c r="BT20" s="9"/>
      <c r="BU20" s="9"/>
      <c r="BV20" s="9"/>
      <c r="BW20" s="9"/>
      <c r="BX20" s="9"/>
      <c r="BY20" s="22"/>
      <c r="BZ20" s="9"/>
      <c r="CA20" s="9"/>
      <c r="CB20" s="9"/>
      <c r="CC20" s="9"/>
      <c r="CD20" s="9"/>
      <c r="CE20" s="9"/>
    </row>
    <row r="21" spans="1:83">
      <c r="B21">
        <v>6</v>
      </c>
      <c r="C21" s="9"/>
      <c r="D21" s="9"/>
      <c r="E21" s="9"/>
      <c r="F21" s="20">
        <v>4.8</v>
      </c>
      <c r="G21" s="20">
        <v>6.4</v>
      </c>
      <c r="H21" s="20">
        <v>7</v>
      </c>
      <c r="I21" s="20">
        <v>6.5</v>
      </c>
      <c r="J21" s="20">
        <v>6.2</v>
      </c>
      <c r="K21" s="20">
        <v>6.5</v>
      </c>
      <c r="L21" s="20">
        <v>6</v>
      </c>
      <c r="M21" s="20">
        <v>5.5</v>
      </c>
      <c r="N21" s="5">
        <f t="shared" si="4"/>
        <v>48.9</v>
      </c>
      <c r="O21" s="16"/>
      <c r="P21" s="16"/>
      <c r="Q21" s="9"/>
      <c r="R21" s="9"/>
      <c r="S21" s="9"/>
      <c r="T21" s="9"/>
      <c r="U21" s="9"/>
      <c r="V21" s="9"/>
      <c r="W21" s="22"/>
      <c r="X21" s="20">
        <v>4.5</v>
      </c>
      <c r="Y21" s="20">
        <v>6</v>
      </c>
      <c r="Z21" s="20">
        <v>7</v>
      </c>
      <c r="AA21" s="20">
        <v>5.5</v>
      </c>
      <c r="AB21" s="20">
        <v>6</v>
      </c>
      <c r="AC21" s="20">
        <v>6</v>
      </c>
      <c r="AD21" s="20">
        <v>5.5</v>
      </c>
      <c r="AE21" s="20">
        <v>5.5</v>
      </c>
      <c r="AF21" s="5">
        <f t="shared" si="5"/>
        <v>46</v>
      </c>
      <c r="AG21" s="16"/>
      <c r="AH21" s="16"/>
      <c r="AI21" s="9"/>
      <c r="AJ21" s="9"/>
      <c r="AK21" s="9"/>
      <c r="AL21" s="9"/>
      <c r="AM21" s="9"/>
      <c r="AN21" s="9"/>
      <c r="AO21" s="25"/>
      <c r="AP21" s="20">
        <v>4.7</v>
      </c>
      <c r="AQ21" s="20">
        <v>5.0999999999999996</v>
      </c>
      <c r="AR21" s="20">
        <v>6.7</v>
      </c>
      <c r="AS21" s="20">
        <v>6.4</v>
      </c>
      <c r="AT21" s="20">
        <v>6.6</v>
      </c>
      <c r="AU21" s="20">
        <v>6.2</v>
      </c>
      <c r="AV21" s="20">
        <v>6.1</v>
      </c>
      <c r="AW21" s="20">
        <v>6.1</v>
      </c>
      <c r="AX21" s="5">
        <f t="shared" si="6"/>
        <v>47.900000000000006</v>
      </c>
      <c r="AY21" s="16"/>
      <c r="AZ21" s="16"/>
      <c r="BA21" s="9"/>
      <c r="BB21" s="9"/>
      <c r="BC21" s="9"/>
      <c r="BD21" s="9"/>
      <c r="BE21" s="9"/>
      <c r="BF21" s="9"/>
      <c r="BG21" s="22"/>
      <c r="BH21" s="20">
        <v>3.5</v>
      </c>
      <c r="BI21" s="20">
        <v>2.5</v>
      </c>
      <c r="BJ21" s="20">
        <v>6</v>
      </c>
      <c r="BK21" s="20">
        <v>6</v>
      </c>
      <c r="BL21" s="20">
        <v>6</v>
      </c>
      <c r="BM21" s="20">
        <v>5.5</v>
      </c>
      <c r="BN21" s="20">
        <v>6.5</v>
      </c>
      <c r="BO21" s="20">
        <v>6</v>
      </c>
      <c r="BP21" s="5">
        <f t="shared" si="7"/>
        <v>42</v>
      </c>
      <c r="BQ21" s="16"/>
      <c r="BR21" s="16"/>
      <c r="BS21" s="9"/>
      <c r="BT21" s="9"/>
      <c r="BU21" s="9"/>
      <c r="BV21" s="9"/>
      <c r="BW21" s="9"/>
      <c r="BX21" s="9"/>
      <c r="BY21" s="22"/>
      <c r="BZ21" s="9"/>
      <c r="CA21" s="9"/>
      <c r="CB21" s="9"/>
      <c r="CC21" s="9"/>
      <c r="CD21" s="9"/>
      <c r="CE21" s="9"/>
    </row>
    <row r="22" spans="1:83">
      <c r="A22" s="15"/>
      <c r="C22" t="s">
        <v>3</v>
      </c>
      <c r="D22" t="s">
        <v>160</v>
      </c>
      <c r="E22" t="s">
        <v>273</v>
      </c>
      <c r="F22" s="9"/>
      <c r="G22" s="9"/>
      <c r="H22" s="9"/>
      <c r="I22" s="9"/>
      <c r="J22" s="9"/>
      <c r="K22" s="9"/>
      <c r="L22" s="9" t="s">
        <v>193</v>
      </c>
      <c r="M22" s="9"/>
      <c r="N22" s="6">
        <f>SUM(N16:N21)</f>
        <v>311.7</v>
      </c>
      <c r="O22" s="6">
        <f>(N22/6)/8</f>
        <v>6.4937499999999995</v>
      </c>
      <c r="P22" s="6">
        <f>O22</f>
        <v>6.4937499999999995</v>
      </c>
      <c r="Q22" s="9"/>
      <c r="R22" s="20">
        <v>7.27</v>
      </c>
      <c r="S22" s="20">
        <v>5.7</v>
      </c>
      <c r="T22" s="20">
        <v>6.5</v>
      </c>
      <c r="U22" s="6">
        <f>(R22*0.5)+(S22*0.25)+(T22*0.25)</f>
        <v>6.6849999999999996</v>
      </c>
      <c r="V22" s="6">
        <f>(P22+U22)/2</f>
        <v>6.5893749999999995</v>
      </c>
      <c r="W22" s="22"/>
      <c r="X22" s="9"/>
      <c r="Y22" s="9"/>
      <c r="Z22" s="9"/>
      <c r="AA22" s="9"/>
      <c r="AB22" s="9"/>
      <c r="AC22" s="9"/>
      <c r="AD22" s="9" t="s">
        <v>193</v>
      </c>
      <c r="AE22" s="9"/>
      <c r="AF22" s="6">
        <f>SUM(AF16:AF21)</f>
        <v>283.60000000000002</v>
      </c>
      <c r="AG22" s="6">
        <f>(AF22/6)/8</f>
        <v>5.9083333333333341</v>
      </c>
      <c r="AH22" s="6">
        <f>AG22</f>
        <v>5.9083333333333341</v>
      </c>
      <c r="AI22" s="9"/>
      <c r="AJ22" s="20">
        <v>6.8</v>
      </c>
      <c r="AK22" s="20">
        <v>5.6</v>
      </c>
      <c r="AL22" s="20">
        <v>5.5</v>
      </c>
      <c r="AM22" s="6">
        <f>(AJ22*0.5)+(AK22*0.25)+(AL22*0.25)</f>
        <v>6.1749999999999998</v>
      </c>
      <c r="AN22" s="6">
        <f>(AH22+AM22)/2</f>
        <v>6.041666666666667</v>
      </c>
      <c r="AO22" s="25"/>
      <c r="AP22" s="9"/>
      <c r="AQ22" s="9"/>
      <c r="AR22" s="9"/>
      <c r="AS22" s="9"/>
      <c r="AT22" s="9"/>
      <c r="AU22" s="9"/>
      <c r="AV22" s="9" t="s">
        <v>193</v>
      </c>
      <c r="AW22" s="9"/>
      <c r="AX22" s="6">
        <f>SUM(AX16:AX21)</f>
        <v>299.80000000000007</v>
      </c>
      <c r="AY22" s="6">
        <f>(AX22/6)/8</f>
        <v>6.2458333333333345</v>
      </c>
      <c r="AZ22" s="6">
        <f>AY22</f>
        <v>6.2458333333333345</v>
      </c>
      <c r="BA22" s="9"/>
      <c r="BB22" s="20">
        <v>7.9</v>
      </c>
      <c r="BC22" s="20">
        <v>6.2</v>
      </c>
      <c r="BD22" s="20">
        <v>6.5</v>
      </c>
      <c r="BE22" s="6">
        <f>(BB22*0.5)+(BC22*0.25)+(BD22*0.25)</f>
        <v>7.125</v>
      </c>
      <c r="BF22" s="6">
        <f>(AZ22+BE22)/2</f>
        <v>6.6854166666666668</v>
      </c>
      <c r="BG22" s="27"/>
      <c r="BH22" s="9"/>
      <c r="BI22" s="9"/>
      <c r="BJ22" s="9"/>
      <c r="BK22" s="9"/>
      <c r="BL22" s="9"/>
      <c r="BM22" s="9"/>
      <c r="BN22" s="9" t="s">
        <v>193</v>
      </c>
      <c r="BO22" s="9"/>
      <c r="BP22" s="6">
        <f>SUM(BP16:BP21)</f>
        <v>258.29999999999995</v>
      </c>
      <c r="BQ22" s="6">
        <f>(BP22/6)/8</f>
        <v>5.3812499999999988</v>
      </c>
      <c r="BR22" s="6">
        <f>BQ22</f>
        <v>5.3812499999999988</v>
      </c>
      <c r="BS22" s="9"/>
      <c r="BT22" s="20">
        <v>7.93</v>
      </c>
      <c r="BU22" s="20">
        <v>5</v>
      </c>
      <c r="BV22" s="20">
        <v>5.2</v>
      </c>
      <c r="BW22" s="6">
        <f>(BT22*0.5)+(BU22*0.25)+(BV22*0.25)</f>
        <v>6.5149999999999997</v>
      </c>
      <c r="BX22" s="6">
        <f>(BR22+BW22)/2</f>
        <v>5.9481249999999992</v>
      </c>
      <c r="BY22" s="27"/>
      <c r="BZ22" s="6">
        <f>V22</f>
        <v>6.5893749999999995</v>
      </c>
      <c r="CA22" s="6">
        <f>AN22</f>
        <v>6.041666666666667</v>
      </c>
      <c r="CB22" s="6">
        <f>BF22</f>
        <v>6.6854166666666668</v>
      </c>
      <c r="CC22" s="6">
        <f>BX22</f>
        <v>5.9481249999999992</v>
      </c>
      <c r="CD22" s="6">
        <f>AVERAGE(BZ22:CC22)</f>
        <v>6.3161458333333336</v>
      </c>
      <c r="CE22">
        <v>2</v>
      </c>
    </row>
    <row r="24" spans="1:83">
      <c r="B24">
        <v>1</v>
      </c>
      <c r="C24" s="9"/>
      <c r="D24" s="9"/>
      <c r="E24" s="9"/>
      <c r="F24">
        <v>6.5</v>
      </c>
      <c r="G24">
        <v>7.2</v>
      </c>
      <c r="H24">
        <v>7.8</v>
      </c>
      <c r="I24">
        <v>6.6</v>
      </c>
      <c r="J24">
        <v>6.8</v>
      </c>
      <c r="K24">
        <v>7</v>
      </c>
      <c r="L24">
        <v>7.8</v>
      </c>
      <c r="M24">
        <v>6.4</v>
      </c>
      <c r="N24" s="5">
        <f t="shared" ref="N24:N29" si="8">SUM(F24:M24)</f>
        <v>56.099999999999994</v>
      </c>
      <c r="O24" s="16"/>
      <c r="P24" s="16"/>
      <c r="Q24" s="9"/>
      <c r="R24" s="10"/>
      <c r="S24" s="10"/>
      <c r="T24" s="10"/>
      <c r="U24" s="11"/>
      <c r="V24" s="11"/>
      <c r="W24" s="22"/>
      <c r="X24" s="20">
        <v>5.5</v>
      </c>
      <c r="Y24" s="20">
        <v>6.3</v>
      </c>
      <c r="Z24" s="20">
        <v>6.3</v>
      </c>
      <c r="AA24" s="20">
        <v>6</v>
      </c>
      <c r="AB24" s="20">
        <v>5.8</v>
      </c>
      <c r="AC24" s="20">
        <v>5.5</v>
      </c>
      <c r="AD24" s="20">
        <v>6.5</v>
      </c>
      <c r="AE24" s="20">
        <v>5</v>
      </c>
      <c r="AF24" s="5">
        <f t="shared" ref="AF24:AF29" si="9">SUM(X24:AE24)</f>
        <v>46.900000000000006</v>
      </c>
      <c r="AG24" s="16"/>
      <c r="AH24" s="16"/>
      <c r="AI24" s="9"/>
      <c r="AJ24" s="10"/>
      <c r="AK24" s="10"/>
      <c r="AL24" s="10"/>
      <c r="AM24" s="11"/>
      <c r="AN24" s="11"/>
      <c r="AO24" s="26"/>
      <c r="AP24" s="20">
        <v>5.3</v>
      </c>
      <c r="AQ24" s="20">
        <v>5.6</v>
      </c>
      <c r="AR24" s="20">
        <v>6.8</v>
      </c>
      <c r="AS24" s="20">
        <v>6.4</v>
      </c>
      <c r="AT24" s="20">
        <v>6.4</v>
      </c>
      <c r="AU24" s="20">
        <v>6.2</v>
      </c>
      <c r="AV24" s="20">
        <v>6.9</v>
      </c>
      <c r="AW24" s="20">
        <v>6.1</v>
      </c>
      <c r="AX24" s="5">
        <f t="shared" ref="AX24:AX29" si="10">SUM(AP24:AW24)</f>
        <v>49.7</v>
      </c>
      <c r="AY24" s="16"/>
      <c r="AZ24" s="16"/>
      <c r="BA24" s="9"/>
      <c r="BB24" s="10"/>
      <c r="BC24" s="10"/>
      <c r="BD24" s="10"/>
      <c r="BE24" s="11"/>
      <c r="BF24" s="11"/>
      <c r="BG24" s="27"/>
      <c r="BH24" s="20">
        <v>5.4</v>
      </c>
      <c r="BI24" s="20">
        <v>6</v>
      </c>
      <c r="BJ24" s="20">
        <v>6</v>
      </c>
      <c r="BK24" s="20">
        <v>6.5</v>
      </c>
      <c r="BL24" s="20">
        <v>7</v>
      </c>
      <c r="BM24" s="20">
        <v>6</v>
      </c>
      <c r="BN24" s="20">
        <v>6.5</v>
      </c>
      <c r="BO24" s="20">
        <v>5</v>
      </c>
      <c r="BP24" s="5">
        <f t="shared" ref="BP24:BP29" si="11">SUM(BH24:BO24)</f>
        <v>48.4</v>
      </c>
      <c r="BQ24" s="16"/>
      <c r="BR24" s="16"/>
      <c r="BS24" s="9"/>
      <c r="BT24" s="10"/>
      <c r="BU24" s="10"/>
      <c r="BV24" s="10"/>
      <c r="BW24" s="11"/>
      <c r="BX24" s="11"/>
      <c r="BY24" s="27"/>
      <c r="BZ24" s="11"/>
      <c r="CA24" s="11"/>
      <c r="CB24" s="11"/>
      <c r="CC24" s="11"/>
      <c r="CD24" s="11"/>
      <c r="CE24" s="9"/>
    </row>
    <row r="25" spans="1:83">
      <c r="B25">
        <v>2</v>
      </c>
      <c r="C25" s="9"/>
      <c r="D25" s="9"/>
      <c r="E25" s="9"/>
      <c r="F25" s="20">
        <v>5.8</v>
      </c>
      <c r="G25" s="20">
        <v>6</v>
      </c>
      <c r="H25" s="20">
        <v>5.6</v>
      </c>
      <c r="I25" s="20">
        <v>6.5</v>
      </c>
      <c r="J25" s="20">
        <v>6.6</v>
      </c>
      <c r="K25" s="20">
        <v>8</v>
      </c>
      <c r="L25" s="20">
        <v>7</v>
      </c>
      <c r="M25" s="20">
        <v>6.2</v>
      </c>
      <c r="N25" s="5">
        <f t="shared" si="8"/>
        <v>51.7</v>
      </c>
      <c r="O25" s="16"/>
      <c r="P25" s="16"/>
      <c r="Q25" s="9"/>
      <c r="R25" s="9"/>
      <c r="S25" s="9"/>
      <c r="T25" s="9"/>
      <c r="U25" s="9"/>
      <c r="V25" s="9"/>
      <c r="W25" s="22"/>
      <c r="X25" s="20">
        <v>5.5</v>
      </c>
      <c r="Y25" s="20">
        <v>5.8</v>
      </c>
      <c r="Z25" s="20">
        <v>6.5</v>
      </c>
      <c r="AA25" s="20">
        <v>5.5</v>
      </c>
      <c r="AB25" s="20">
        <v>5</v>
      </c>
      <c r="AC25" s="20">
        <v>5.5</v>
      </c>
      <c r="AD25" s="20">
        <v>5.5</v>
      </c>
      <c r="AE25" s="20">
        <v>4.5</v>
      </c>
      <c r="AF25" s="5">
        <f t="shared" si="9"/>
        <v>43.8</v>
      </c>
      <c r="AG25" s="16"/>
      <c r="AH25" s="16"/>
      <c r="AI25" s="9"/>
      <c r="AJ25" s="9"/>
      <c r="AK25" s="9"/>
      <c r="AL25" s="9"/>
      <c r="AM25" s="9"/>
      <c r="AN25" s="9"/>
      <c r="AO25" s="25"/>
      <c r="AP25" s="20">
        <v>5.4</v>
      </c>
      <c r="AQ25" s="20">
        <v>6.2</v>
      </c>
      <c r="AR25" s="20">
        <v>6.3</v>
      </c>
      <c r="AS25" s="20">
        <v>6.3</v>
      </c>
      <c r="AT25" s="20">
        <v>5.9</v>
      </c>
      <c r="AU25" s="20">
        <v>6.2</v>
      </c>
      <c r="AV25" s="20">
        <v>7.5</v>
      </c>
      <c r="AW25" s="20">
        <v>6.3</v>
      </c>
      <c r="AX25" s="5">
        <f t="shared" si="10"/>
        <v>50.1</v>
      </c>
      <c r="AY25" s="16"/>
      <c r="AZ25" s="16"/>
      <c r="BA25" s="9"/>
      <c r="BB25" s="9"/>
      <c r="BC25" s="9"/>
      <c r="BD25" s="9"/>
      <c r="BE25" s="9"/>
      <c r="BF25" s="9"/>
      <c r="BG25" s="22"/>
      <c r="BH25" s="20">
        <v>4</v>
      </c>
      <c r="BI25" s="20">
        <v>5</v>
      </c>
      <c r="BJ25" s="20">
        <v>5.6</v>
      </c>
      <c r="BK25" s="20">
        <v>6</v>
      </c>
      <c r="BL25" s="20">
        <v>6.5</v>
      </c>
      <c r="BM25" s="20">
        <v>6.5</v>
      </c>
      <c r="BN25" s="20">
        <v>6.4</v>
      </c>
      <c r="BO25" s="20">
        <v>6</v>
      </c>
      <c r="BP25" s="5">
        <f t="shared" si="11"/>
        <v>46</v>
      </c>
      <c r="BQ25" s="16"/>
      <c r="BR25" s="16"/>
      <c r="BS25" s="9"/>
      <c r="BT25" s="9"/>
      <c r="BU25" s="9"/>
      <c r="BV25" s="9"/>
      <c r="BW25" s="9"/>
      <c r="BX25" s="9"/>
      <c r="BY25" s="22"/>
      <c r="BZ25" s="9"/>
      <c r="CA25" s="9"/>
      <c r="CB25" s="9"/>
      <c r="CC25" s="9"/>
      <c r="CD25" s="9"/>
      <c r="CE25" s="9"/>
    </row>
    <row r="26" spans="1:83">
      <c r="B26">
        <v>3</v>
      </c>
      <c r="C26" s="9"/>
      <c r="D26" s="9"/>
      <c r="E26" s="9"/>
      <c r="F26" s="20">
        <v>6</v>
      </c>
      <c r="G26" s="20">
        <v>6.6</v>
      </c>
      <c r="H26" s="20">
        <v>7.2</v>
      </c>
      <c r="I26" s="20">
        <v>7</v>
      </c>
      <c r="J26" s="20">
        <v>7</v>
      </c>
      <c r="K26" s="20">
        <v>7.5</v>
      </c>
      <c r="L26" s="20">
        <v>7.2</v>
      </c>
      <c r="M26" s="20">
        <v>6</v>
      </c>
      <c r="N26" s="5">
        <f t="shared" si="8"/>
        <v>54.5</v>
      </c>
      <c r="O26" s="16"/>
      <c r="P26" s="16"/>
      <c r="Q26" s="9"/>
      <c r="R26" s="9"/>
      <c r="S26" s="9"/>
      <c r="T26" s="9"/>
      <c r="U26" s="9"/>
      <c r="V26" s="9"/>
      <c r="W26" s="22"/>
      <c r="X26" s="20">
        <v>6</v>
      </c>
      <c r="Y26" s="20">
        <v>6.3</v>
      </c>
      <c r="Z26" s="20">
        <v>6.5</v>
      </c>
      <c r="AA26" s="20">
        <v>6.5</v>
      </c>
      <c r="AB26" s="20">
        <v>6.5</v>
      </c>
      <c r="AC26" s="20">
        <v>5.5</v>
      </c>
      <c r="AD26" s="20">
        <v>5.5</v>
      </c>
      <c r="AE26" s="20">
        <v>5</v>
      </c>
      <c r="AF26" s="5">
        <f t="shared" si="9"/>
        <v>47.8</v>
      </c>
      <c r="AG26" s="16"/>
      <c r="AH26" s="16"/>
      <c r="AI26" s="9"/>
      <c r="AJ26" s="9"/>
      <c r="AK26" s="9"/>
      <c r="AL26" s="9"/>
      <c r="AM26" s="9"/>
      <c r="AN26" s="9"/>
      <c r="AO26" s="25"/>
      <c r="AP26" s="20">
        <v>5.4</v>
      </c>
      <c r="AQ26" s="20">
        <v>6.2</v>
      </c>
      <c r="AR26" s="20">
        <v>7</v>
      </c>
      <c r="AS26" s="20">
        <v>6.4</v>
      </c>
      <c r="AT26" s="20">
        <v>6.5</v>
      </c>
      <c r="AU26" s="20">
        <v>6</v>
      </c>
      <c r="AV26" s="20">
        <v>7.2</v>
      </c>
      <c r="AW26" s="20">
        <v>6.2</v>
      </c>
      <c r="AX26" s="5">
        <f t="shared" si="10"/>
        <v>50.900000000000006</v>
      </c>
      <c r="AY26" s="16"/>
      <c r="AZ26" s="16"/>
      <c r="BA26" s="9"/>
      <c r="BB26" s="9"/>
      <c r="BC26" s="9"/>
      <c r="BD26" s="9"/>
      <c r="BE26" s="9"/>
      <c r="BF26" s="9"/>
      <c r="BG26" s="22"/>
      <c r="BH26" s="20">
        <v>6.2</v>
      </c>
      <c r="BI26" s="20">
        <v>6</v>
      </c>
      <c r="BJ26" s="20">
        <v>6</v>
      </c>
      <c r="BK26" s="20">
        <v>7</v>
      </c>
      <c r="BL26" s="20">
        <v>6.8</v>
      </c>
      <c r="BM26" s="20">
        <v>6.5</v>
      </c>
      <c r="BN26" s="20">
        <v>7</v>
      </c>
      <c r="BO26" s="20">
        <v>5</v>
      </c>
      <c r="BP26" s="5">
        <f t="shared" si="11"/>
        <v>50.5</v>
      </c>
      <c r="BQ26" s="16"/>
      <c r="BR26" s="16"/>
      <c r="BS26" s="9"/>
      <c r="BT26" s="9"/>
      <c r="BU26" s="9"/>
      <c r="BV26" s="9"/>
      <c r="BW26" s="9"/>
      <c r="BX26" s="9"/>
      <c r="BY26" s="22"/>
      <c r="BZ26" s="9"/>
      <c r="CA26" s="9"/>
      <c r="CB26" s="9"/>
      <c r="CC26" s="9"/>
      <c r="CD26" s="9"/>
      <c r="CE26" s="9"/>
    </row>
    <row r="27" spans="1:83">
      <c r="B27">
        <v>4</v>
      </c>
      <c r="C27" s="9"/>
      <c r="D27" s="9"/>
      <c r="E27" s="9"/>
      <c r="F27" s="20">
        <v>5.5</v>
      </c>
      <c r="G27" s="20">
        <v>6</v>
      </c>
      <c r="H27" s="20">
        <v>6.2</v>
      </c>
      <c r="I27" s="20">
        <v>6.8</v>
      </c>
      <c r="J27" s="20">
        <v>6.9</v>
      </c>
      <c r="K27" s="20">
        <v>6.9</v>
      </c>
      <c r="L27" s="20">
        <v>7.4</v>
      </c>
      <c r="M27" s="20">
        <v>6.2</v>
      </c>
      <c r="N27" s="5">
        <f t="shared" si="8"/>
        <v>51.9</v>
      </c>
      <c r="O27" s="16"/>
      <c r="P27" s="16"/>
      <c r="Q27" s="9"/>
      <c r="R27" s="9"/>
      <c r="S27" s="9"/>
      <c r="T27" s="9"/>
      <c r="U27" s="9"/>
      <c r="V27" s="9"/>
      <c r="W27" s="22"/>
      <c r="X27" s="20">
        <v>5.5</v>
      </c>
      <c r="Y27" s="20">
        <v>5.5</v>
      </c>
      <c r="Z27" s="20">
        <v>5.5</v>
      </c>
      <c r="AA27" s="20">
        <v>5.5</v>
      </c>
      <c r="AB27" s="20">
        <v>6</v>
      </c>
      <c r="AC27" s="20">
        <v>6.5</v>
      </c>
      <c r="AD27" s="20">
        <v>5.5</v>
      </c>
      <c r="AE27" s="20">
        <v>5.3</v>
      </c>
      <c r="AF27" s="5">
        <f t="shared" si="9"/>
        <v>45.3</v>
      </c>
      <c r="AG27" s="16"/>
      <c r="AH27" s="16"/>
      <c r="AI27" s="9"/>
      <c r="AJ27" s="9"/>
      <c r="AK27" s="9"/>
      <c r="AL27" s="9"/>
      <c r="AM27" s="9"/>
      <c r="AN27" s="9"/>
      <c r="AO27" s="25"/>
      <c r="AP27" s="20">
        <v>5.2</v>
      </c>
      <c r="AQ27" s="20">
        <v>5.5</v>
      </c>
      <c r="AR27" s="20">
        <v>5.8</v>
      </c>
      <c r="AS27" s="20">
        <v>6.2</v>
      </c>
      <c r="AT27" s="20">
        <v>6.1</v>
      </c>
      <c r="AU27" s="20">
        <v>6.2</v>
      </c>
      <c r="AV27" s="20">
        <v>7.1</v>
      </c>
      <c r="AW27" s="20">
        <v>5.9</v>
      </c>
      <c r="AX27" s="5">
        <f t="shared" si="10"/>
        <v>48</v>
      </c>
      <c r="AY27" s="16"/>
      <c r="AZ27" s="16"/>
      <c r="BA27" s="9"/>
      <c r="BB27" s="9"/>
      <c r="BC27" s="9"/>
      <c r="BD27" s="9"/>
      <c r="BE27" s="9"/>
      <c r="BF27" s="9"/>
      <c r="BG27" s="22"/>
      <c r="BH27" s="20">
        <v>5.4</v>
      </c>
      <c r="BI27" s="20">
        <v>5</v>
      </c>
      <c r="BJ27" s="20">
        <v>5.6</v>
      </c>
      <c r="BK27" s="20">
        <v>6.5</v>
      </c>
      <c r="BL27" s="20">
        <v>7</v>
      </c>
      <c r="BM27" s="20">
        <v>6</v>
      </c>
      <c r="BN27" s="20">
        <v>6.4</v>
      </c>
      <c r="BO27" s="20">
        <v>5.5</v>
      </c>
      <c r="BP27" s="5">
        <f t="shared" si="11"/>
        <v>47.4</v>
      </c>
      <c r="BQ27" s="16"/>
      <c r="BR27" s="16"/>
      <c r="BS27" s="9"/>
      <c r="BT27" s="9"/>
      <c r="BU27" s="9"/>
      <c r="BV27" s="9"/>
      <c r="BW27" s="9"/>
      <c r="BX27" s="9"/>
      <c r="BY27" s="22"/>
      <c r="BZ27" s="9"/>
      <c r="CA27" s="9"/>
      <c r="CB27" s="9"/>
      <c r="CC27" s="9"/>
      <c r="CD27" s="9"/>
      <c r="CE27" s="9"/>
    </row>
    <row r="28" spans="1:83">
      <c r="B28">
        <v>5</v>
      </c>
      <c r="C28" s="9"/>
      <c r="D28" s="9"/>
      <c r="E28" s="9"/>
      <c r="F28" s="20">
        <v>5.0999999999999996</v>
      </c>
      <c r="G28" s="20">
        <v>5</v>
      </c>
      <c r="H28" s="20">
        <v>6</v>
      </c>
      <c r="I28" s="20">
        <v>6.6</v>
      </c>
      <c r="J28" s="20">
        <v>6.7</v>
      </c>
      <c r="K28" s="20">
        <v>7</v>
      </c>
      <c r="L28" s="20">
        <v>6.5</v>
      </c>
      <c r="M28" s="20">
        <v>6.2</v>
      </c>
      <c r="N28" s="5">
        <f t="shared" si="8"/>
        <v>49.100000000000009</v>
      </c>
      <c r="O28" s="16"/>
      <c r="P28" s="16"/>
      <c r="Q28" s="9"/>
      <c r="R28" s="9"/>
      <c r="S28" s="9"/>
      <c r="T28" s="9"/>
      <c r="U28" s="9"/>
      <c r="V28" s="9"/>
      <c r="W28" s="22"/>
      <c r="X28" s="20">
        <v>6.3</v>
      </c>
      <c r="Y28" s="20">
        <v>4.8</v>
      </c>
      <c r="Z28" s="20">
        <v>7</v>
      </c>
      <c r="AA28" s="20">
        <v>6.8</v>
      </c>
      <c r="AB28" s="20">
        <v>6.5</v>
      </c>
      <c r="AC28" s="20">
        <v>6.5</v>
      </c>
      <c r="AD28" s="20">
        <v>5.3</v>
      </c>
      <c r="AE28" s="20">
        <v>4.5</v>
      </c>
      <c r="AF28" s="5">
        <f t="shared" si="9"/>
        <v>47.7</v>
      </c>
      <c r="AG28" s="16"/>
      <c r="AH28" s="16"/>
      <c r="AI28" s="9"/>
      <c r="AJ28" s="9"/>
      <c r="AK28" s="9"/>
      <c r="AL28" s="9"/>
      <c r="AM28" s="9"/>
      <c r="AN28" s="9"/>
      <c r="AO28" s="25"/>
      <c r="AP28" s="20">
        <v>5.2</v>
      </c>
      <c r="AQ28" s="20">
        <v>6.1</v>
      </c>
      <c r="AR28" s="20">
        <v>6.6</v>
      </c>
      <c r="AS28" s="20">
        <v>6.7</v>
      </c>
      <c r="AT28" s="20">
        <v>6</v>
      </c>
      <c r="AU28" s="20">
        <v>5.9</v>
      </c>
      <c r="AV28" s="20">
        <v>7</v>
      </c>
      <c r="AW28" s="20">
        <v>5.6</v>
      </c>
      <c r="AX28" s="5">
        <f t="shared" si="10"/>
        <v>49.1</v>
      </c>
      <c r="AY28" s="16"/>
      <c r="AZ28" s="16"/>
      <c r="BA28" s="9"/>
      <c r="BB28" s="9"/>
      <c r="BC28" s="9"/>
      <c r="BD28" s="9"/>
      <c r="BE28" s="9"/>
      <c r="BF28" s="9"/>
      <c r="BG28" s="22"/>
      <c r="BH28" s="20">
        <v>4.5</v>
      </c>
      <c r="BI28" s="20">
        <v>4</v>
      </c>
      <c r="BJ28" s="20">
        <v>6.5</v>
      </c>
      <c r="BK28" s="20">
        <v>5.5</v>
      </c>
      <c r="BL28" s="20">
        <v>6.4</v>
      </c>
      <c r="BM28" s="20">
        <v>6.5</v>
      </c>
      <c r="BN28" s="20">
        <v>7</v>
      </c>
      <c r="BO28" s="20">
        <v>6</v>
      </c>
      <c r="BP28" s="5">
        <f t="shared" si="11"/>
        <v>46.4</v>
      </c>
      <c r="BQ28" s="16"/>
      <c r="BR28" s="16"/>
      <c r="BS28" s="9"/>
      <c r="BT28" s="9"/>
      <c r="BU28" s="9"/>
      <c r="BV28" s="9"/>
      <c r="BW28" s="9"/>
      <c r="BX28" s="9"/>
      <c r="BY28" s="22"/>
      <c r="BZ28" s="9"/>
      <c r="CA28" s="9"/>
      <c r="CB28" s="9"/>
      <c r="CC28" s="9"/>
      <c r="CD28" s="9"/>
      <c r="CE28" s="9"/>
    </row>
    <row r="29" spans="1:83">
      <c r="B29">
        <v>6</v>
      </c>
      <c r="C29" s="9"/>
      <c r="D29" s="9"/>
      <c r="E29" s="9"/>
      <c r="F29" s="20">
        <v>6.3</v>
      </c>
      <c r="G29" s="20">
        <v>7</v>
      </c>
      <c r="H29" s="20">
        <v>7.2</v>
      </c>
      <c r="I29" s="20">
        <v>7</v>
      </c>
      <c r="J29" s="20">
        <v>7.2</v>
      </c>
      <c r="K29" s="20">
        <v>6.5</v>
      </c>
      <c r="L29" s="20">
        <v>6.8</v>
      </c>
      <c r="M29" s="20">
        <v>5.8</v>
      </c>
      <c r="N29" s="5">
        <f t="shared" si="8"/>
        <v>53.8</v>
      </c>
      <c r="O29" s="16"/>
      <c r="P29" s="16"/>
      <c r="Q29" s="9"/>
      <c r="R29" s="9"/>
      <c r="S29" s="9"/>
      <c r="T29" s="9"/>
      <c r="U29" s="9"/>
      <c r="V29" s="9"/>
      <c r="W29" s="22"/>
      <c r="X29" s="20">
        <v>5.8</v>
      </c>
      <c r="Y29" s="20">
        <v>5.3</v>
      </c>
      <c r="Z29" s="20">
        <v>5.5</v>
      </c>
      <c r="AA29" s="20">
        <v>6</v>
      </c>
      <c r="AB29" s="20">
        <v>6.3</v>
      </c>
      <c r="AC29" s="20">
        <v>5.3</v>
      </c>
      <c r="AD29" s="20">
        <v>5.5</v>
      </c>
      <c r="AE29" s="20">
        <v>5.3</v>
      </c>
      <c r="AF29" s="5">
        <f t="shared" si="9"/>
        <v>45</v>
      </c>
      <c r="AG29" s="16"/>
      <c r="AH29" s="16"/>
      <c r="AI29" s="9"/>
      <c r="AJ29" s="9"/>
      <c r="AK29" s="9"/>
      <c r="AL29" s="9"/>
      <c r="AM29" s="9"/>
      <c r="AN29" s="9"/>
      <c r="AO29" s="25"/>
      <c r="AP29" s="20">
        <v>6</v>
      </c>
      <c r="AQ29" s="20">
        <v>6.5</v>
      </c>
      <c r="AR29" s="20">
        <v>7</v>
      </c>
      <c r="AS29" s="20">
        <v>7.3</v>
      </c>
      <c r="AT29" s="20">
        <v>6.2</v>
      </c>
      <c r="AU29" s="20">
        <v>5.9</v>
      </c>
      <c r="AV29" s="20">
        <v>7.2</v>
      </c>
      <c r="AW29" s="20">
        <v>6.1</v>
      </c>
      <c r="AX29" s="5">
        <f t="shared" si="10"/>
        <v>52.2</v>
      </c>
      <c r="AY29" s="16"/>
      <c r="AZ29" s="16"/>
      <c r="BA29" s="9"/>
      <c r="BB29" s="9"/>
      <c r="BC29" s="9"/>
      <c r="BD29" s="9"/>
      <c r="BE29" s="9"/>
      <c r="BF29" s="9"/>
      <c r="BG29" s="22"/>
      <c r="BH29" s="20">
        <v>5</v>
      </c>
      <c r="BI29" s="20">
        <v>5</v>
      </c>
      <c r="BJ29" s="20">
        <v>5</v>
      </c>
      <c r="BK29" s="20">
        <v>6.5</v>
      </c>
      <c r="BL29" s="20">
        <v>7</v>
      </c>
      <c r="BM29" s="20">
        <v>6.5</v>
      </c>
      <c r="BN29" s="20">
        <v>6.8</v>
      </c>
      <c r="BO29" s="20">
        <v>5.2</v>
      </c>
      <c r="BP29" s="5">
        <f t="shared" si="11"/>
        <v>47</v>
      </c>
      <c r="BQ29" s="16"/>
      <c r="BR29" s="16"/>
      <c r="BS29" s="9"/>
      <c r="BT29" s="9"/>
      <c r="BU29" s="9"/>
      <c r="BV29" s="9"/>
      <c r="BW29" s="9"/>
      <c r="BX29" s="9"/>
      <c r="BY29" s="22"/>
      <c r="BZ29" s="9"/>
      <c r="CA29" s="9"/>
      <c r="CB29" s="9"/>
      <c r="CC29" s="9"/>
      <c r="CD29" s="9"/>
      <c r="CE29" s="9"/>
    </row>
    <row r="30" spans="1:83">
      <c r="B30" s="15" t="s">
        <v>191</v>
      </c>
      <c r="C30" t="s">
        <v>155</v>
      </c>
      <c r="D30" t="s">
        <v>156</v>
      </c>
      <c r="E30" t="s">
        <v>86</v>
      </c>
      <c r="F30" s="9"/>
      <c r="G30" s="9"/>
      <c r="H30" s="9"/>
      <c r="I30" s="9"/>
      <c r="J30" s="9"/>
      <c r="K30" s="9"/>
      <c r="L30" s="9" t="s">
        <v>193</v>
      </c>
      <c r="M30" s="9"/>
      <c r="N30" s="6">
        <f>SUM(N24:N29)</f>
        <v>317.10000000000002</v>
      </c>
      <c r="O30" s="6">
        <f>(N30/6)/8</f>
        <v>6.6062500000000002</v>
      </c>
      <c r="P30" s="6">
        <f>O30</f>
        <v>6.6062500000000002</v>
      </c>
      <c r="Q30" s="9"/>
      <c r="R30" s="20">
        <v>5.95</v>
      </c>
      <c r="S30" s="20">
        <v>6.2</v>
      </c>
      <c r="T30" s="20">
        <v>6.3</v>
      </c>
      <c r="U30" s="6">
        <f>(R30*0.5)+(S30*0.25)+(T30*0.25)</f>
        <v>6.1000000000000005</v>
      </c>
      <c r="V30" s="6">
        <f>(P30+U30)/2</f>
        <v>6.3531250000000004</v>
      </c>
      <c r="W30" s="22"/>
      <c r="X30" s="9"/>
      <c r="Y30" s="9"/>
      <c r="Z30" s="9"/>
      <c r="AA30" s="9"/>
      <c r="AB30" s="9"/>
      <c r="AC30" s="9"/>
      <c r="AD30" s="9" t="s">
        <v>193</v>
      </c>
      <c r="AE30" s="9"/>
      <c r="AF30" s="6">
        <f>SUM(AF24:AF29)</f>
        <v>276.5</v>
      </c>
      <c r="AG30" s="6">
        <f>(AF30/6)/8</f>
        <v>5.760416666666667</v>
      </c>
      <c r="AH30" s="6">
        <f>AG30</f>
        <v>5.760416666666667</v>
      </c>
      <c r="AI30" s="9"/>
      <c r="AJ30" s="20">
        <v>6.1</v>
      </c>
      <c r="AK30" s="20">
        <v>4.8</v>
      </c>
      <c r="AL30" s="20">
        <v>5.3</v>
      </c>
      <c r="AM30" s="6">
        <f>(AJ30*0.5)+(AK30*0.25)+(AL30*0.25)</f>
        <v>5.5750000000000002</v>
      </c>
      <c r="AN30" s="6">
        <f>(AH30+AM30)/2</f>
        <v>5.6677083333333336</v>
      </c>
      <c r="AO30" s="25"/>
      <c r="AP30" s="9"/>
      <c r="AQ30" s="9"/>
      <c r="AR30" s="9"/>
      <c r="AS30" s="9"/>
      <c r="AT30" s="9"/>
      <c r="AU30" s="9"/>
      <c r="AV30" s="9" t="s">
        <v>193</v>
      </c>
      <c r="AW30" s="9"/>
      <c r="AX30" s="6">
        <f>SUM(AX24:AX29)</f>
        <v>300</v>
      </c>
      <c r="AY30" s="6">
        <f>(AX30/6)/8</f>
        <v>6.25</v>
      </c>
      <c r="AZ30" s="6">
        <f>AY30</f>
        <v>6.25</v>
      </c>
      <c r="BA30" s="9"/>
      <c r="BB30" s="20">
        <v>7.16</v>
      </c>
      <c r="BC30" s="20">
        <v>5.8</v>
      </c>
      <c r="BD30" s="20">
        <v>5.8</v>
      </c>
      <c r="BE30" s="6">
        <f>(BB30*0.5)+(BC30*0.25)+(BD30*0.25)</f>
        <v>6.48</v>
      </c>
      <c r="BF30" s="6">
        <f>(AZ30+BE30)/2</f>
        <v>6.3650000000000002</v>
      </c>
      <c r="BG30" s="27"/>
      <c r="BH30" s="9"/>
      <c r="BI30" s="9"/>
      <c r="BJ30" s="9"/>
      <c r="BK30" s="9"/>
      <c r="BL30" s="9"/>
      <c r="BM30" s="9"/>
      <c r="BN30" s="9" t="s">
        <v>193</v>
      </c>
      <c r="BO30" s="9"/>
      <c r="BP30" s="6">
        <f>SUM(BP24:BP29)</f>
        <v>285.70000000000005</v>
      </c>
      <c r="BQ30" s="6">
        <f>(BP30/6)/8</f>
        <v>5.9520833333333343</v>
      </c>
      <c r="BR30" s="6">
        <f>BQ30</f>
        <v>5.9520833333333343</v>
      </c>
      <c r="BS30" s="9"/>
      <c r="BT30" s="20">
        <v>6.7</v>
      </c>
      <c r="BU30" s="20">
        <v>5.5</v>
      </c>
      <c r="BV30" s="20">
        <v>5.4</v>
      </c>
      <c r="BW30" s="6">
        <f>(BT30*0.5)+(BU30*0.25)+(BV30*0.25)</f>
        <v>6.0749999999999993</v>
      </c>
      <c r="BX30" s="6">
        <f>(BR30+BW30)/2</f>
        <v>6.0135416666666668</v>
      </c>
      <c r="BY30" s="27"/>
      <c r="BZ30" s="6">
        <f>V30</f>
        <v>6.3531250000000004</v>
      </c>
      <c r="CA30" s="6">
        <f>AN30</f>
        <v>5.6677083333333336</v>
      </c>
      <c r="CB30" s="6">
        <f>BF30</f>
        <v>6.3650000000000002</v>
      </c>
      <c r="CC30" s="6">
        <f>BX30</f>
        <v>6.0135416666666668</v>
      </c>
      <c r="CD30" s="6">
        <f>AVERAGE(BZ30:CC30)</f>
        <v>6.0998437499999998</v>
      </c>
      <c r="CE30">
        <v>3</v>
      </c>
    </row>
    <row r="35" spans="2:2" ht="14">
      <c r="B35" s="46"/>
    </row>
  </sheetData>
  <mergeCells count="13">
    <mergeCell ref="R4:U4"/>
    <mergeCell ref="F4:P4"/>
    <mergeCell ref="H1:M1"/>
    <mergeCell ref="BZ4:CD4"/>
    <mergeCell ref="X4:AH4"/>
    <mergeCell ref="AJ4:AM4"/>
    <mergeCell ref="AP4:AZ4"/>
    <mergeCell ref="BB4:BE4"/>
    <mergeCell ref="Z1:AE1"/>
    <mergeCell ref="AS1:AW1"/>
    <mergeCell ref="BK1:BO1"/>
    <mergeCell ref="BH4:BR4"/>
    <mergeCell ref="BT4:BW4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E27"/>
  <sheetViews>
    <sheetView workbookViewId="0">
      <selection activeCell="CE15" sqref="CE15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1.5" customWidth="1"/>
    <col min="4" max="4" width="15.5" customWidth="1"/>
    <col min="5" max="5" width="17.5" bestFit="1" customWidth="1"/>
    <col min="6" max="13" width="5.6640625" customWidth="1"/>
    <col min="14" max="14" width="7.5" customWidth="1"/>
    <col min="15" max="15" width="6.5" customWidth="1"/>
    <col min="16" max="16" width="5.6640625" customWidth="1"/>
    <col min="17" max="17" width="3.1640625" customWidth="1"/>
    <col min="18" max="21" width="5.6640625" customWidth="1"/>
    <col min="22" max="22" width="6.6640625" customWidth="1"/>
    <col min="23" max="23" width="3.1640625" customWidth="1"/>
    <col min="24" max="31" width="5.6640625" customWidth="1"/>
    <col min="32" max="32" width="7.5" customWidth="1"/>
    <col min="33" max="33" width="6.5" customWidth="1"/>
    <col min="34" max="34" width="5.6640625" customWidth="1"/>
    <col min="35" max="35" width="3.1640625" customWidth="1"/>
    <col min="36" max="39" width="5.6640625" customWidth="1"/>
    <col min="40" max="40" width="6.6640625" customWidth="1"/>
    <col min="41" max="41" width="3.1640625" customWidth="1"/>
    <col min="42" max="49" width="5.6640625" customWidth="1"/>
    <col min="50" max="50" width="7.5" customWidth="1"/>
    <col min="51" max="51" width="6.5" customWidth="1"/>
    <col min="52" max="52" width="5.6640625" customWidth="1"/>
    <col min="53" max="53" width="3.1640625" customWidth="1"/>
    <col min="54" max="56" width="5.6640625" customWidth="1"/>
    <col min="57" max="58" width="6.6640625" customWidth="1"/>
    <col min="59" max="59" width="3.1640625" customWidth="1"/>
    <col min="60" max="67" width="5.6640625" customWidth="1"/>
    <col min="68" max="68" width="7.5" customWidth="1"/>
    <col min="69" max="69" width="6.5" customWidth="1"/>
    <col min="70" max="70" width="5.6640625" customWidth="1"/>
    <col min="71" max="71" width="3.1640625" customWidth="1"/>
    <col min="72" max="74" width="5.6640625" customWidth="1"/>
    <col min="75" max="76" width="6.6640625" customWidth="1"/>
    <col min="77" max="77" width="3.1640625" customWidth="1"/>
    <col min="78" max="82" width="8.6640625" customWidth="1"/>
    <col min="83" max="83" width="11.5" customWidth="1"/>
  </cols>
  <sheetData>
    <row r="1" spans="1:83">
      <c r="A1" t="s">
        <v>79</v>
      </c>
      <c r="D1" t="s">
        <v>180</v>
      </c>
      <c r="F1" t="s">
        <v>180</v>
      </c>
      <c r="H1" s="52">
        <f>E1</f>
        <v>0</v>
      </c>
      <c r="I1" s="52"/>
      <c r="J1" s="52"/>
      <c r="K1" s="52"/>
      <c r="L1" s="52"/>
      <c r="M1" s="52"/>
      <c r="Q1" s="9"/>
      <c r="W1" s="22"/>
      <c r="X1" t="s">
        <v>181</v>
      </c>
      <c r="Z1" s="52">
        <f>E2</f>
        <v>0</v>
      </c>
      <c r="AA1" s="52"/>
      <c r="AB1" s="52"/>
      <c r="AC1" s="52"/>
      <c r="AD1" s="52"/>
      <c r="AE1" s="52"/>
      <c r="AI1" s="9"/>
      <c r="AO1" s="25"/>
      <c r="AP1" t="s">
        <v>182</v>
      </c>
      <c r="AR1">
        <f>E3</f>
        <v>0</v>
      </c>
      <c r="AS1" s="52"/>
      <c r="AT1" s="52"/>
      <c r="AU1" s="52"/>
      <c r="AV1" s="52"/>
      <c r="AW1" s="52"/>
      <c r="BA1" s="9"/>
      <c r="BG1" s="22"/>
      <c r="BH1" t="s">
        <v>128</v>
      </c>
      <c r="BJ1">
        <f>E4</f>
        <v>0</v>
      </c>
      <c r="BK1" s="52"/>
      <c r="BL1" s="52"/>
      <c r="BM1" s="52"/>
      <c r="BN1" s="52"/>
      <c r="BO1" s="52"/>
      <c r="BS1" s="9"/>
      <c r="BY1" s="22"/>
      <c r="BZ1" s="7"/>
      <c r="CA1" s="7"/>
      <c r="CB1" s="7"/>
      <c r="CC1" s="7"/>
      <c r="CE1" s="7">
        <f ca="1">NOW()</f>
        <v>42285.510821759257</v>
      </c>
    </row>
    <row r="2" spans="1:83">
      <c r="A2" s="1" t="s">
        <v>81</v>
      </c>
      <c r="D2" t="s">
        <v>181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E2" s="8">
        <f ca="1">NOW()</f>
        <v>42285.510821759257</v>
      </c>
    </row>
    <row r="3" spans="1:83">
      <c r="A3" s="1"/>
      <c r="D3" t="s">
        <v>182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E3" s="8"/>
    </row>
    <row r="4" spans="1:83">
      <c r="A4" t="s">
        <v>215</v>
      </c>
      <c r="C4" t="s">
        <v>46</v>
      </c>
      <c r="D4" t="s">
        <v>128</v>
      </c>
      <c r="F4" s="53" t="s">
        <v>175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177</v>
      </c>
      <c r="S4" s="53"/>
      <c r="T4" s="53"/>
      <c r="U4" s="53"/>
      <c r="W4" s="22"/>
      <c r="X4" s="53" t="s">
        <v>175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177</v>
      </c>
      <c r="AK4" s="53"/>
      <c r="AL4" s="53"/>
      <c r="AM4" s="53"/>
      <c r="AO4" s="25"/>
      <c r="AP4" s="53" t="s">
        <v>175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177</v>
      </c>
      <c r="BC4" s="53"/>
      <c r="BD4" s="53"/>
      <c r="BE4" s="53"/>
      <c r="BG4" s="22"/>
      <c r="BH4" s="53" t="s">
        <v>175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177</v>
      </c>
      <c r="BU4" s="53"/>
      <c r="BV4" s="53"/>
      <c r="BW4" s="53"/>
      <c r="BY4" s="22"/>
      <c r="BZ4" s="53" t="s">
        <v>197</v>
      </c>
      <c r="CA4" s="52"/>
      <c r="CB4" s="52"/>
      <c r="CC4" s="52"/>
      <c r="CD4" s="52"/>
    </row>
    <row r="5" spans="1:83">
      <c r="O5" s="41" t="s">
        <v>194</v>
      </c>
      <c r="Q5" s="24"/>
      <c r="V5" s="41" t="s">
        <v>196</v>
      </c>
      <c r="W5" s="22"/>
      <c r="AG5" s="41" t="s">
        <v>194</v>
      </c>
      <c r="AI5" s="24"/>
      <c r="AN5" s="41" t="s">
        <v>196</v>
      </c>
      <c r="AO5" s="23"/>
      <c r="AY5" s="41" t="s">
        <v>194</v>
      </c>
      <c r="BA5" s="24"/>
      <c r="BF5" s="41" t="s">
        <v>196</v>
      </c>
      <c r="BG5" s="23"/>
      <c r="BQ5" s="41" t="s">
        <v>194</v>
      </c>
      <c r="BS5" s="24"/>
      <c r="BX5" s="41" t="s">
        <v>196</v>
      </c>
      <c r="BY5" s="23"/>
      <c r="BZ5" s="41"/>
      <c r="CA5" s="41"/>
      <c r="CB5" s="41"/>
      <c r="CC5" s="41"/>
      <c r="CD5" s="41"/>
    </row>
    <row r="6" spans="1:83" s="41" customFormat="1">
      <c r="A6" s="41" t="s">
        <v>165</v>
      </c>
      <c r="B6" s="41" t="s">
        <v>166</v>
      </c>
      <c r="C6" s="41" t="s">
        <v>167</v>
      </c>
      <c r="D6" s="41" t="s">
        <v>168</v>
      </c>
      <c r="E6" s="41" t="s">
        <v>169</v>
      </c>
      <c r="F6" s="41" t="s">
        <v>173</v>
      </c>
      <c r="G6" s="41" t="s">
        <v>206</v>
      </c>
      <c r="H6" s="41" t="s">
        <v>211</v>
      </c>
      <c r="I6" s="41" t="s">
        <v>223</v>
      </c>
      <c r="J6" s="41" t="s">
        <v>212</v>
      </c>
      <c r="K6" s="41" t="s">
        <v>213</v>
      </c>
      <c r="L6" s="41" t="s">
        <v>189</v>
      </c>
      <c r="M6" s="41" t="s">
        <v>214</v>
      </c>
      <c r="N6" s="41" t="s">
        <v>192</v>
      </c>
      <c r="O6" s="41" t="s">
        <v>204</v>
      </c>
      <c r="P6" s="41" t="s">
        <v>174</v>
      </c>
      <c r="Q6" s="24"/>
      <c r="R6" s="36" t="s">
        <v>176</v>
      </c>
      <c r="S6" s="36" t="s">
        <v>217</v>
      </c>
      <c r="T6" s="41" t="s">
        <v>251</v>
      </c>
      <c r="U6" s="41" t="s">
        <v>192</v>
      </c>
      <c r="V6" s="41" t="s">
        <v>179</v>
      </c>
      <c r="W6" s="23"/>
      <c r="X6" s="41" t="s">
        <v>173</v>
      </c>
      <c r="Y6" s="41" t="s">
        <v>206</v>
      </c>
      <c r="Z6" s="41" t="s">
        <v>211</v>
      </c>
      <c r="AA6" s="41" t="s">
        <v>223</v>
      </c>
      <c r="AB6" s="41" t="s">
        <v>212</v>
      </c>
      <c r="AC6" s="41" t="s">
        <v>213</v>
      </c>
      <c r="AD6" s="41" t="s">
        <v>189</v>
      </c>
      <c r="AE6" s="41" t="s">
        <v>214</v>
      </c>
      <c r="AF6" s="41" t="s">
        <v>192</v>
      </c>
      <c r="AG6" s="41" t="s">
        <v>204</v>
      </c>
      <c r="AH6" s="41" t="s">
        <v>174</v>
      </c>
      <c r="AI6" s="24"/>
      <c r="AJ6" s="36" t="s">
        <v>176</v>
      </c>
      <c r="AK6" s="36" t="s">
        <v>217</v>
      </c>
      <c r="AL6" s="41" t="s">
        <v>251</v>
      </c>
      <c r="AM6" s="41" t="s">
        <v>192</v>
      </c>
      <c r="AN6" s="41" t="s">
        <v>179</v>
      </c>
      <c r="AO6" s="23"/>
      <c r="AP6" s="41" t="s">
        <v>173</v>
      </c>
      <c r="AQ6" s="41" t="s">
        <v>206</v>
      </c>
      <c r="AR6" s="41" t="s">
        <v>211</v>
      </c>
      <c r="AS6" s="41" t="s">
        <v>223</v>
      </c>
      <c r="AT6" s="41" t="s">
        <v>212</v>
      </c>
      <c r="AU6" s="41" t="s">
        <v>213</v>
      </c>
      <c r="AV6" s="41" t="s">
        <v>189</v>
      </c>
      <c r="AW6" s="41" t="s">
        <v>214</v>
      </c>
      <c r="AX6" s="41" t="s">
        <v>192</v>
      </c>
      <c r="AY6" s="41" t="s">
        <v>204</v>
      </c>
      <c r="AZ6" s="41" t="s">
        <v>174</v>
      </c>
      <c r="BA6" s="24"/>
      <c r="BB6" s="36" t="s">
        <v>176</v>
      </c>
      <c r="BC6" s="36" t="s">
        <v>217</v>
      </c>
      <c r="BD6" s="41" t="s">
        <v>251</v>
      </c>
      <c r="BE6" s="41" t="s">
        <v>192</v>
      </c>
      <c r="BF6" s="41" t="s">
        <v>179</v>
      </c>
      <c r="BG6" s="23"/>
      <c r="BH6" s="41" t="s">
        <v>173</v>
      </c>
      <c r="BI6" s="41" t="s">
        <v>206</v>
      </c>
      <c r="BJ6" s="41" t="s">
        <v>211</v>
      </c>
      <c r="BK6" s="41" t="s">
        <v>223</v>
      </c>
      <c r="BL6" s="41" t="s">
        <v>212</v>
      </c>
      <c r="BM6" s="41" t="s">
        <v>213</v>
      </c>
      <c r="BN6" s="41" t="s">
        <v>189</v>
      </c>
      <c r="BO6" s="41" t="s">
        <v>214</v>
      </c>
      <c r="BP6" s="41" t="s">
        <v>192</v>
      </c>
      <c r="BQ6" s="41" t="s">
        <v>204</v>
      </c>
      <c r="BR6" s="41" t="s">
        <v>174</v>
      </c>
      <c r="BS6" s="24"/>
      <c r="BT6" s="36" t="s">
        <v>176</v>
      </c>
      <c r="BU6" s="36" t="s">
        <v>217</v>
      </c>
      <c r="BV6" s="41" t="s">
        <v>251</v>
      </c>
      <c r="BW6" s="41" t="s">
        <v>192</v>
      </c>
      <c r="BX6" s="41" t="s">
        <v>179</v>
      </c>
      <c r="BY6" s="23"/>
      <c r="BZ6" s="41" t="s">
        <v>184</v>
      </c>
      <c r="CA6" s="41" t="s">
        <v>185</v>
      </c>
      <c r="CB6" s="41" t="s">
        <v>186</v>
      </c>
      <c r="CC6" s="41" t="s">
        <v>129</v>
      </c>
      <c r="CD6" s="41" t="s">
        <v>198</v>
      </c>
      <c r="CE6" s="41" t="s">
        <v>188</v>
      </c>
    </row>
    <row r="7" spans="1:83">
      <c r="Q7" s="9"/>
      <c r="W7" s="22"/>
      <c r="AI7" s="9"/>
      <c r="AO7" s="25"/>
      <c r="BA7" s="9"/>
      <c r="BG7" s="22"/>
      <c r="BS7" s="9"/>
      <c r="BY7" s="22"/>
    </row>
    <row r="8" spans="1:83" ht="14">
      <c r="A8">
        <v>1</v>
      </c>
      <c r="B8" s="44" t="s">
        <v>44</v>
      </c>
      <c r="C8" s="9"/>
      <c r="D8" s="9"/>
      <c r="E8" s="9"/>
      <c r="F8" s="20">
        <v>6.2</v>
      </c>
      <c r="G8" s="20">
        <v>8</v>
      </c>
      <c r="H8" s="20">
        <v>8.5</v>
      </c>
      <c r="I8" s="20">
        <v>8.5</v>
      </c>
      <c r="J8" s="20">
        <v>8.5</v>
      </c>
      <c r="K8" s="20">
        <v>8.6</v>
      </c>
      <c r="L8" s="20">
        <v>9</v>
      </c>
      <c r="M8" s="20">
        <v>8</v>
      </c>
      <c r="N8" s="5">
        <f t="shared" ref="N8:N13" si="0">SUM(F8:M8)</f>
        <v>65.300000000000011</v>
      </c>
      <c r="O8" s="16"/>
      <c r="P8" s="16"/>
      <c r="Q8" s="9"/>
      <c r="R8" s="10"/>
      <c r="S8" s="10"/>
      <c r="T8" s="10"/>
      <c r="U8" s="11"/>
      <c r="V8" s="11"/>
      <c r="W8" s="22"/>
      <c r="X8" s="20">
        <v>6.8</v>
      </c>
      <c r="Y8" s="20">
        <v>7</v>
      </c>
      <c r="Z8" s="20">
        <v>7.5</v>
      </c>
      <c r="AA8" s="20">
        <v>7.5</v>
      </c>
      <c r="AB8" s="20">
        <v>7</v>
      </c>
      <c r="AC8" s="20">
        <v>7</v>
      </c>
      <c r="AD8" s="20">
        <v>7</v>
      </c>
      <c r="AE8" s="20">
        <v>5.5</v>
      </c>
      <c r="AF8" s="5">
        <f t="shared" ref="AF8:AF13" si="1">SUM(X8:AE8)</f>
        <v>55.3</v>
      </c>
      <c r="AG8" s="16"/>
      <c r="AH8" s="16"/>
      <c r="AI8" s="9"/>
      <c r="AJ8" s="10"/>
      <c r="AK8" s="10"/>
      <c r="AL8" s="10"/>
      <c r="AM8" s="11"/>
      <c r="AN8" s="11"/>
      <c r="AO8" s="26"/>
      <c r="AP8" s="20">
        <v>6.6</v>
      </c>
      <c r="AQ8" s="20">
        <v>7</v>
      </c>
      <c r="AR8" s="20">
        <v>7.4</v>
      </c>
      <c r="AS8" s="20">
        <v>7.8</v>
      </c>
      <c r="AT8" s="20">
        <v>6.6</v>
      </c>
      <c r="AU8" s="20">
        <v>6.5</v>
      </c>
      <c r="AV8" s="20">
        <v>8</v>
      </c>
      <c r="AW8" s="20">
        <v>6.5</v>
      </c>
      <c r="AX8" s="5">
        <f t="shared" ref="AX8:AX13" si="2">SUM(AP8:AW8)</f>
        <v>56.4</v>
      </c>
      <c r="AY8" s="16"/>
      <c r="AZ8" s="16"/>
      <c r="BA8" s="9"/>
      <c r="BB8" s="10"/>
      <c r="BC8" s="10"/>
      <c r="BD8" s="10"/>
      <c r="BE8" s="11"/>
      <c r="BF8" s="11"/>
      <c r="BG8" s="27"/>
      <c r="BH8" s="20">
        <v>7</v>
      </c>
      <c r="BI8" s="20">
        <v>6.5</v>
      </c>
      <c r="BJ8" s="20">
        <v>7</v>
      </c>
      <c r="BK8" s="20">
        <v>7.5</v>
      </c>
      <c r="BL8" s="20">
        <v>7</v>
      </c>
      <c r="BM8" s="20">
        <v>7</v>
      </c>
      <c r="BN8" s="20">
        <v>8</v>
      </c>
      <c r="BO8" s="20">
        <v>7</v>
      </c>
      <c r="BP8" s="5">
        <f t="shared" ref="BP8:BP13" si="3">SUM(BH8:BO8)</f>
        <v>57</v>
      </c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9"/>
    </row>
    <row r="9" spans="1:83" ht="14">
      <c r="A9">
        <v>2</v>
      </c>
      <c r="B9" s="44" t="s">
        <v>43</v>
      </c>
      <c r="C9" s="9"/>
      <c r="D9" s="9"/>
      <c r="E9" s="9"/>
      <c r="F9" s="20">
        <v>6</v>
      </c>
      <c r="G9" s="20">
        <v>8</v>
      </c>
      <c r="H9" s="20">
        <v>7.5</v>
      </c>
      <c r="I9" s="20">
        <v>7.2</v>
      </c>
      <c r="J9" s="20">
        <v>8</v>
      </c>
      <c r="K9" s="20">
        <v>7.8</v>
      </c>
      <c r="L9" s="20">
        <v>7.8</v>
      </c>
      <c r="M9" s="20">
        <v>6.5</v>
      </c>
      <c r="N9" s="5">
        <f t="shared" si="0"/>
        <v>58.8</v>
      </c>
      <c r="O9" s="16"/>
      <c r="P9" s="16"/>
      <c r="Q9" s="9"/>
      <c r="R9" s="9"/>
      <c r="S9" s="9"/>
      <c r="T9" s="9"/>
      <c r="U9" s="9"/>
      <c r="V9" s="9"/>
      <c r="W9" s="22"/>
      <c r="X9" s="20">
        <v>6.5</v>
      </c>
      <c r="Y9" s="20">
        <v>6.5</v>
      </c>
      <c r="Z9" s="20">
        <v>7</v>
      </c>
      <c r="AA9" s="20">
        <v>6.8</v>
      </c>
      <c r="AB9" s="20">
        <v>6</v>
      </c>
      <c r="AC9" s="20">
        <v>6</v>
      </c>
      <c r="AD9" s="20">
        <v>5.5</v>
      </c>
      <c r="AE9" s="20">
        <v>5</v>
      </c>
      <c r="AF9" s="5">
        <f t="shared" si="1"/>
        <v>49.3</v>
      </c>
      <c r="AG9" s="16"/>
      <c r="AH9" s="16"/>
      <c r="AI9" s="9"/>
      <c r="AJ9" s="9"/>
      <c r="AK9" s="9"/>
      <c r="AL9" s="9"/>
      <c r="AM9" s="9"/>
      <c r="AN9" s="9"/>
      <c r="AO9" s="25"/>
      <c r="AP9" s="20">
        <v>6.5</v>
      </c>
      <c r="AQ9" s="20">
        <v>6.7</v>
      </c>
      <c r="AR9" s="20">
        <v>7.4</v>
      </c>
      <c r="AS9" s="20">
        <v>7.6</v>
      </c>
      <c r="AT9" s="20">
        <v>6.6</v>
      </c>
      <c r="AU9" s="20">
        <v>6.6</v>
      </c>
      <c r="AV9" s="20">
        <v>7.5</v>
      </c>
      <c r="AW9" s="20">
        <v>6.3</v>
      </c>
      <c r="AX9" s="5">
        <f t="shared" si="2"/>
        <v>55.2</v>
      </c>
      <c r="AY9" s="16"/>
      <c r="AZ9" s="16"/>
      <c r="BA9" s="9"/>
      <c r="BB9" s="9"/>
      <c r="BC9" s="9"/>
      <c r="BD9" s="9"/>
      <c r="BE9" s="9"/>
      <c r="BF9" s="9"/>
      <c r="BG9" s="22"/>
      <c r="BH9" s="20">
        <v>7</v>
      </c>
      <c r="BI9" s="20">
        <v>6.7</v>
      </c>
      <c r="BJ9" s="20">
        <v>6.5</v>
      </c>
      <c r="BK9" s="20">
        <v>7</v>
      </c>
      <c r="BL9" s="20">
        <v>7</v>
      </c>
      <c r="BM9" s="20">
        <v>7</v>
      </c>
      <c r="BN9" s="20">
        <v>8</v>
      </c>
      <c r="BO9" s="20">
        <v>6.5</v>
      </c>
      <c r="BP9" s="5">
        <f t="shared" si="3"/>
        <v>55.7</v>
      </c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</row>
    <row r="10" spans="1:83" ht="14">
      <c r="A10">
        <v>3</v>
      </c>
      <c r="B10" s="44" t="s">
        <v>10</v>
      </c>
      <c r="C10" s="9"/>
      <c r="D10" s="9"/>
      <c r="E10" s="9"/>
      <c r="F10" s="20">
        <v>5.0999999999999996</v>
      </c>
      <c r="G10" s="20">
        <v>6</v>
      </c>
      <c r="H10" s="20">
        <v>5.4</v>
      </c>
      <c r="I10" s="20">
        <v>5.6</v>
      </c>
      <c r="J10" s="20">
        <v>5.4</v>
      </c>
      <c r="K10" s="20">
        <v>5.7</v>
      </c>
      <c r="L10" s="20">
        <v>6</v>
      </c>
      <c r="M10" s="20">
        <v>5.4</v>
      </c>
      <c r="N10" s="5">
        <f t="shared" si="0"/>
        <v>44.6</v>
      </c>
      <c r="O10" s="16"/>
      <c r="P10" s="16"/>
      <c r="Q10" s="9"/>
      <c r="R10" s="9"/>
      <c r="S10" s="9"/>
      <c r="T10" s="9"/>
      <c r="U10" s="9"/>
      <c r="V10" s="9"/>
      <c r="W10" s="22"/>
      <c r="X10" s="20">
        <v>5.5</v>
      </c>
      <c r="Y10" s="20">
        <v>5.5</v>
      </c>
      <c r="Z10" s="20">
        <v>6</v>
      </c>
      <c r="AA10" s="20">
        <v>6</v>
      </c>
      <c r="AB10" s="20">
        <v>5.3</v>
      </c>
      <c r="AC10" s="20">
        <v>4.8</v>
      </c>
      <c r="AD10" s="20">
        <v>6</v>
      </c>
      <c r="AE10" s="20">
        <v>4</v>
      </c>
      <c r="AF10" s="5">
        <f t="shared" si="1"/>
        <v>43.1</v>
      </c>
      <c r="AG10" s="16"/>
      <c r="AH10" s="16"/>
      <c r="AI10" s="9"/>
      <c r="AJ10" s="9"/>
      <c r="AK10" s="9"/>
      <c r="AL10" s="9"/>
      <c r="AM10" s="9"/>
      <c r="AN10" s="9"/>
      <c r="AO10" s="25"/>
      <c r="AP10" s="20">
        <v>5.4</v>
      </c>
      <c r="AQ10" s="20">
        <v>6</v>
      </c>
      <c r="AR10" s="20">
        <v>5.6</v>
      </c>
      <c r="AS10" s="20">
        <v>6.3</v>
      </c>
      <c r="AT10" s="20">
        <v>5.2</v>
      </c>
      <c r="AU10" s="20">
        <v>5.2</v>
      </c>
      <c r="AV10" s="20">
        <v>6.7</v>
      </c>
      <c r="AW10" s="20">
        <v>5.5</v>
      </c>
      <c r="AX10" s="5">
        <f t="shared" si="2"/>
        <v>45.900000000000006</v>
      </c>
      <c r="AY10" s="16"/>
      <c r="AZ10" s="16"/>
      <c r="BA10" s="9"/>
      <c r="BB10" s="9"/>
      <c r="BC10" s="9"/>
      <c r="BD10" s="9"/>
      <c r="BE10" s="9"/>
      <c r="BF10" s="9"/>
      <c r="BG10" s="22"/>
      <c r="BH10" s="20">
        <v>5.5</v>
      </c>
      <c r="BI10" s="20">
        <v>5</v>
      </c>
      <c r="BJ10" s="20">
        <v>4</v>
      </c>
      <c r="BK10" s="20">
        <v>4</v>
      </c>
      <c r="BL10" s="20">
        <v>5</v>
      </c>
      <c r="BM10" s="20">
        <v>5</v>
      </c>
      <c r="BN10" s="20">
        <v>5.6</v>
      </c>
      <c r="BO10" s="20">
        <v>6</v>
      </c>
      <c r="BP10" s="5">
        <f t="shared" si="3"/>
        <v>40.1</v>
      </c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</row>
    <row r="11" spans="1:83" ht="14">
      <c r="A11">
        <v>4</v>
      </c>
      <c r="B11" s="44" t="s">
        <v>103</v>
      </c>
      <c r="C11" s="9"/>
      <c r="D11" s="9"/>
      <c r="E11" s="9"/>
      <c r="F11" s="20">
        <v>5</v>
      </c>
      <c r="G11" s="20">
        <v>6.5</v>
      </c>
      <c r="H11" s="20">
        <v>6.6</v>
      </c>
      <c r="I11" s="20">
        <v>7</v>
      </c>
      <c r="J11" s="20">
        <v>6.2</v>
      </c>
      <c r="K11" s="20">
        <v>6.6</v>
      </c>
      <c r="L11" s="20">
        <v>6.4</v>
      </c>
      <c r="M11" s="20">
        <v>5.7</v>
      </c>
      <c r="N11" s="5">
        <f t="shared" si="0"/>
        <v>50</v>
      </c>
      <c r="O11" s="16"/>
      <c r="P11" s="16"/>
      <c r="Q11" s="9"/>
      <c r="R11" s="9"/>
      <c r="S11" s="9"/>
      <c r="T11" s="9"/>
      <c r="U11" s="9"/>
      <c r="V11" s="9"/>
      <c r="W11" s="22"/>
      <c r="X11" s="20">
        <v>6</v>
      </c>
      <c r="Y11" s="20">
        <v>6</v>
      </c>
      <c r="Z11" s="20">
        <v>7</v>
      </c>
      <c r="AA11" s="20">
        <v>7</v>
      </c>
      <c r="AB11" s="20">
        <v>4.8</v>
      </c>
      <c r="AC11" s="20">
        <v>5.3</v>
      </c>
      <c r="AD11" s="20">
        <v>5.5</v>
      </c>
      <c r="AE11" s="20">
        <v>5</v>
      </c>
      <c r="AF11" s="5">
        <f t="shared" si="1"/>
        <v>46.6</v>
      </c>
      <c r="AG11" s="16"/>
      <c r="AH11" s="16"/>
      <c r="AI11" s="9"/>
      <c r="AJ11" s="9"/>
      <c r="AK11" s="9"/>
      <c r="AL11" s="9"/>
      <c r="AM11" s="9"/>
      <c r="AN11" s="9"/>
      <c r="AO11" s="25"/>
      <c r="AP11" s="20">
        <v>6</v>
      </c>
      <c r="AQ11" s="20">
        <v>6.5</v>
      </c>
      <c r="AR11" s="20">
        <v>6.4</v>
      </c>
      <c r="AS11" s="20">
        <v>7</v>
      </c>
      <c r="AT11" s="20">
        <v>6.2</v>
      </c>
      <c r="AU11" s="20">
        <v>6.2</v>
      </c>
      <c r="AV11" s="20">
        <v>6.6</v>
      </c>
      <c r="AW11" s="20">
        <v>5.8</v>
      </c>
      <c r="AX11" s="5">
        <f t="shared" si="2"/>
        <v>50.7</v>
      </c>
      <c r="AY11" s="16"/>
      <c r="AZ11" s="16"/>
      <c r="BA11" s="9"/>
      <c r="BB11" s="9"/>
      <c r="BC11" s="9"/>
      <c r="BD11" s="9"/>
      <c r="BE11" s="9"/>
      <c r="BF11" s="9"/>
      <c r="BG11" s="22"/>
      <c r="BH11" s="20">
        <v>4</v>
      </c>
      <c r="BI11" s="20">
        <v>5</v>
      </c>
      <c r="BJ11" s="20">
        <v>5</v>
      </c>
      <c r="BK11" s="20">
        <v>5</v>
      </c>
      <c r="BL11" s="20">
        <v>5.5</v>
      </c>
      <c r="BM11" s="20">
        <v>6</v>
      </c>
      <c r="BN11" s="20">
        <v>4</v>
      </c>
      <c r="BO11" s="20">
        <v>5.5</v>
      </c>
      <c r="BP11" s="5">
        <f t="shared" si="3"/>
        <v>40</v>
      </c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</row>
    <row r="12" spans="1:83" ht="14">
      <c r="A12">
        <v>5</v>
      </c>
      <c r="B12" s="44" t="s">
        <v>6</v>
      </c>
      <c r="C12" s="9"/>
      <c r="D12" s="9"/>
      <c r="E12" s="9"/>
      <c r="F12" s="20">
        <v>3.8</v>
      </c>
      <c r="G12" s="20">
        <v>4.4000000000000004</v>
      </c>
      <c r="H12" s="20">
        <v>4.8</v>
      </c>
      <c r="I12" s="20">
        <v>6.8</v>
      </c>
      <c r="J12" s="20">
        <v>5.4</v>
      </c>
      <c r="K12" s="20">
        <v>5.5</v>
      </c>
      <c r="L12" s="20">
        <v>4.5999999999999996</v>
      </c>
      <c r="M12" s="20">
        <v>4.8</v>
      </c>
      <c r="N12" s="5">
        <f t="shared" si="0"/>
        <v>40.1</v>
      </c>
      <c r="O12" s="16"/>
      <c r="P12" s="16"/>
      <c r="Q12" s="9"/>
      <c r="R12" s="9"/>
      <c r="S12" s="9"/>
      <c r="T12" s="9"/>
      <c r="U12" s="9"/>
      <c r="V12" s="9"/>
      <c r="W12" s="22"/>
      <c r="X12" s="20">
        <v>4</v>
      </c>
      <c r="Y12" s="20">
        <v>5</v>
      </c>
      <c r="Z12" s="20">
        <v>4</v>
      </c>
      <c r="AA12" s="20">
        <v>5.5</v>
      </c>
      <c r="AB12" s="20">
        <v>4.5</v>
      </c>
      <c r="AC12" s="20">
        <v>0</v>
      </c>
      <c r="AD12" s="20">
        <v>5</v>
      </c>
      <c r="AE12" s="20">
        <v>4</v>
      </c>
      <c r="AF12" s="5">
        <f t="shared" si="1"/>
        <v>32</v>
      </c>
      <c r="AG12" s="16"/>
      <c r="AH12" s="16"/>
      <c r="AI12" s="9"/>
      <c r="AJ12" s="9"/>
      <c r="AK12" s="9"/>
      <c r="AL12" s="9"/>
      <c r="AM12" s="9"/>
      <c r="AN12" s="9"/>
      <c r="AO12" s="25"/>
      <c r="AP12" s="20">
        <v>5.2</v>
      </c>
      <c r="AQ12" s="20">
        <v>5.4</v>
      </c>
      <c r="AR12" s="20">
        <v>5.3</v>
      </c>
      <c r="AS12" s="20">
        <v>6.2</v>
      </c>
      <c r="AT12" s="20">
        <v>5.4</v>
      </c>
      <c r="AU12" s="20">
        <v>5.2</v>
      </c>
      <c r="AV12" s="20">
        <v>5.2</v>
      </c>
      <c r="AW12" s="20">
        <v>5.0999999999999996</v>
      </c>
      <c r="AX12" s="5">
        <f t="shared" si="2"/>
        <v>43.000000000000007</v>
      </c>
      <c r="AY12" s="16"/>
      <c r="AZ12" s="16"/>
      <c r="BA12" s="9"/>
      <c r="BB12" s="9"/>
      <c r="BC12" s="9"/>
      <c r="BD12" s="9"/>
      <c r="BE12" s="9"/>
      <c r="BF12" s="9"/>
      <c r="BG12" s="22"/>
      <c r="BH12" s="20">
        <v>3.5</v>
      </c>
      <c r="BI12" s="20">
        <v>4</v>
      </c>
      <c r="BJ12" s="20">
        <v>3.5</v>
      </c>
      <c r="BK12" s="20">
        <v>6</v>
      </c>
      <c r="BL12" s="20">
        <v>4</v>
      </c>
      <c r="BM12" s="20">
        <v>4</v>
      </c>
      <c r="BN12" s="20">
        <v>3</v>
      </c>
      <c r="BO12" s="20">
        <v>4</v>
      </c>
      <c r="BP12" s="5">
        <f t="shared" si="3"/>
        <v>32</v>
      </c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</row>
    <row r="13" spans="1:83" ht="14">
      <c r="A13">
        <v>6</v>
      </c>
      <c r="B13" s="44" t="s">
        <v>7</v>
      </c>
      <c r="C13" s="9"/>
      <c r="D13" s="9"/>
      <c r="E13" s="9"/>
      <c r="F13" s="20">
        <v>4.8</v>
      </c>
      <c r="G13" s="20">
        <v>5.2</v>
      </c>
      <c r="H13" s="20">
        <v>5.4</v>
      </c>
      <c r="I13" s="20">
        <v>6</v>
      </c>
      <c r="J13" s="20">
        <v>6.2</v>
      </c>
      <c r="K13" s="20">
        <v>6.7</v>
      </c>
      <c r="L13" s="20">
        <v>6</v>
      </c>
      <c r="M13" s="20">
        <v>5.2</v>
      </c>
      <c r="N13" s="5">
        <f t="shared" si="0"/>
        <v>45.5</v>
      </c>
      <c r="O13" s="16"/>
      <c r="P13" s="16"/>
      <c r="Q13" s="9"/>
      <c r="R13" s="9"/>
      <c r="S13" s="9"/>
      <c r="T13" s="9"/>
      <c r="U13" s="9"/>
      <c r="V13" s="9"/>
      <c r="W13" s="22"/>
      <c r="X13" s="20">
        <v>4.8</v>
      </c>
      <c r="Y13" s="20">
        <v>4.8</v>
      </c>
      <c r="Z13" s="20">
        <v>5</v>
      </c>
      <c r="AA13" s="20">
        <v>5.5</v>
      </c>
      <c r="AB13" s="20">
        <v>5.5</v>
      </c>
      <c r="AC13" s="20">
        <v>5.5</v>
      </c>
      <c r="AD13" s="20">
        <v>4.8</v>
      </c>
      <c r="AE13" s="20">
        <v>4.8</v>
      </c>
      <c r="AF13" s="5">
        <f t="shared" si="1"/>
        <v>40.699999999999996</v>
      </c>
      <c r="AG13" s="16"/>
      <c r="AH13" s="16"/>
      <c r="AI13" s="9"/>
      <c r="AJ13" s="9"/>
      <c r="AK13" s="9"/>
      <c r="AL13" s="9"/>
      <c r="AM13" s="9"/>
      <c r="AN13" s="9"/>
      <c r="AO13" s="25"/>
      <c r="AP13" s="20">
        <v>5.0999999999999996</v>
      </c>
      <c r="AQ13" s="20">
        <v>5.2</v>
      </c>
      <c r="AR13" s="20">
        <v>5.5</v>
      </c>
      <c r="AS13" s="20">
        <v>6.3</v>
      </c>
      <c r="AT13" s="20">
        <v>5.4</v>
      </c>
      <c r="AU13" s="20">
        <v>5.2</v>
      </c>
      <c r="AV13" s="20">
        <v>6.4</v>
      </c>
      <c r="AW13" s="20">
        <v>5</v>
      </c>
      <c r="AX13" s="5">
        <f t="shared" si="2"/>
        <v>44.1</v>
      </c>
      <c r="AY13" s="16"/>
      <c r="AZ13" s="16"/>
      <c r="BA13" s="9"/>
      <c r="BB13" s="9"/>
      <c r="BC13" s="9"/>
      <c r="BD13" s="9"/>
      <c r="BE13" s="9"/>
      <c r="BF13" s="9"/>
      <c r="BG13" s="22"/>
      <c r="BH13" s="20">
        <v>4</v>
      </c>
      <c r="BI13" s="20">
        <v>5</v>
      </c>
      <c r="BJ13" s="20">
        <v>4.5</v>
      </c>
      <c r="BK13" s="20">
        <v>5</v>
      </c>
      <c r="BL13" s="20">
        <v>6</v>
      </c>
      <c r="BM13" s="20">
        <v>5</v>
      </c>
      <c r="BN13" s="20">
        <v>5</v>
      </c>
      <c r="BO13" s="20">
        <v>4</v>
      </c>
      <c r="BP13" s="5">
        <f t="shared" si="3"/>
        <v>38.5</v>
      </c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</row>
    <row r="14" spans="1:83" ht="14">
      <c r="A14" s="15" t="s">
        <v>191</v>
      </c>
      <c r="B14" s="44" t="s">
        <v>48</v>
      </c>
      <c r="C14" t="s">
        <v>144</v>
      </c>
      <c r="D14" t="s">
        <v>36</v>
      </c>
      <c r="E14" t="s">
        <v>47</v>
      </c>
      <c r="F14" s="9"/>
      <c r="G14" s="9"/>
      <c r="H14" s="9"/>
      <c r="I14" s="9"/>
      <c r="J14" s="9"/>
      <c r="K14" s="9"/>
      <c r="L14" s="9" t="s">
        <v>193</v>
      </c>
      <c r="M14" s="9"/>
      <c r="N14" s="6">
        <f>SUM(N8:N13)</f>
        <v>304.3</v>
      </c>
      <c r="O14" s="6">
        <f>(N14/6)/8</f>
        <v>6.3395833333333336</v>
      </c>
      <c r="P14" s="6">
        <f>O14</f>
        <v>6.3395833333333336</v>
      </c>
      <c r="Q14" s="9"/>
      <c r="R14" s="20">
        <v>5.35</v>
      </c>
      <c r="S14" s="20">
        <v>4.7</v>
      </c>
      <c r="T14" s="20">
        <v>5</v>
      </c>
      <c r="U14" s="6">
        <f>(R14*0.5)+(S14*0.25)+(T14*0.25)</f>
        <v>5.0999999999999996</v>
      </c>
      <c r="V14" s="6">
        <f>(P14+U14)/2</f>
        <v>5.7197916666666666</v>
      </c>
      <c r="W14" s="22"/>
      <c r="X14" s="9"/>
      <c r="Y14" s="9"/>
      <c r="Z14" s="9"/>
      <c r="AA14" s="9"/>
      <c r="AB14" s="9"/>
      <c r="AC14" s="9"/>
      <c r="AD14" s="9" t="s">
        <v>193</v>
      </c>
      <c r="AE14" s="9"/>
      <c r="AF14" s="6">
        <f>SUM(AF8:AF13)</f>
        <v>267</v>
      </c>
      <c r="AG14" s="6">
        <f>(AF14/6)/8</f>
        <v>5.5625</v>
      </c>
      <c r="AH14" s="6">
        <f>AG14</f>
        <v>5.5625</v>
      </c>
      <c r="AI14" s="9"/>
      <c r="AJ14" s="20">
        <v>6.3</v>
      </c>
      <c r="AK14" s="20">
        <v>4.3</v>
      </c>
      <c r="AL14" s="20">
        <v>6</v>
      </c>
      <c r="AM14" s="6">
        <f>(AJ14*0.5)+(AK14*0.25)+(AL14*0.25)</f>
        <v>5.7249999999999996</v>
      </c>
      <c r="AN14" s="6">
        <f>(AH14+AM14)/2</f>
        <v>5.6437499999999998</v>
      </c>
      <c r="AO14" s="25"/>
      <c r="AP14" s="9"/>
      <c r="AQ14" s="9"/>
      <c r="AR14" s="9"/>
      <c r="AS14" s="9"/>
      <c r="AT14" s="9"/>
      <c r="AU14" s="9"/>
      <c r="AV14" s="9" t="s">
        <v>193</v>
      </c>
      <c r="AW14" s="9"/>
      <c r="AX14" s="6">
        <f>SUM(AX8:AX13)</f>
        <v>295.3</v>
      </c>
      <c r="AY14" s="6">
        <f>(AX14/6)/8</f>
        <v>6.1520833333333336</v>
      </c>
      <c r="AZ14" s="6">
        <f>AY14</f>
        <v>6.1520833333333336</v>
      </c>
      <c r="BA14" s="9"/>
      <c r="BB14" s="20">
        <v>6.99</v>
      </c>
      <c r="BC14" s="20">
        <v>5.3</v>
      </c>
      <c r="BD14" s="20">
        <v>6.2</v>
      </c>
      <c r="BE14" s="6">
        <f>(BB14*0.5)+(BC14*0.25)+(BD14*0.25)</f>
        <v>6.37</v>
      </c>
      <c r="BF14" s="6">
        <f>(AZ14+BE14)/2</f>
        <v>6.2610416666666673</v>
      </c>
      <c r="BG14" s="27"/>
      <c r="BH14" s="9"/>
      <c r="BI14" s="9"/>
      <c r="BJ14" s="9"/>
      <c r="BK14" s="9"/>
      <c r="BL14" s="9"/>
      <c r="BM14" s="9"/>
      <c r="BN14" s="9" t="s">
        <v>193</v>
      </c>
      <c r="BO14" s="9"/>
      <c r="BP14" s="6">
        <f>SUM(BP8:BP13)</f>
        <v>263.3</v>
      </c>
      <c r="BQ14" s="6">
        <f>(BP14/6)/8</f>
        <v>5.4854166666666666</v>
      </c>
      <c r="BR14" s="6">
        <f>BQ14</f>
        <v>5.4854166666666666</v>
      </c>
      <c r="BS14" s="9"/>
      <c r="BT14" s="20">
        <v>7.1</v>
      </c>
      <c r="BU14" s="20">
        <v>5.5</v>
      </c>
      <c r="BV14" s="20">
        <v>6</v>
      </c>
      <c r="BW14" s="6">
        <f>(BT14*0.5)+(BU14*0.25)+(BV14*0.25)</f>
        <v>6.4249999999999998</v>
      </c>
      <c r="BX14" s="6">
        <f>(BR14+BW14)/2</f>
        <v>5.9552083333333332</v>
      </c>
      <c r="BY14" s="27"/>
      <c r="BZ14" s="6">
        <f>V14</f>
        <v>5.7197916666666666</v>
      </c>
      <c r="CA14" s="6">
        <f>AN14</f>
        <v>5.6437499999999998</v>
      </c>
      <c r="CB14" s="6">
        <f>BF14</f>
        <v>6.2610416666666673</v>
      </c>
      <c r="CC14" s="6">
        <f>BX14</f>
        <v>5.9552083333333332</v>
      </c>
      <c r="CD14" s="6">
        <f>AVERAGE(BZ14:CC14)</f>
        <v>5.8949479166666663</v>
      </c>
      <c r="CE14">
        <v>1</v>
      </c>
    </row>
    <row r="15" spans="1:83"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27" spans="2:2" ht="14">
      <c r="B27" s="46"/>
    </row>
  </sheetData>
  <mergeCells count="13">
    <mergeCell ref="BH4:BR4"/>
    <mergeCell ref="BT4:BW4"/>
    <mergeCell ref="BZ4:CD4"/>
    <mergeCell ref="H1:M1"/>
    <mergeCell ref="Z1:AE1"/>
    <mergeCell ref="AS1:AW1"/>
    <mergeCell ref="BK1:BO1"/>
    <mergeCell ref="F4:P4"/>
    <mergeCell ref="R4:U4"/>
    <mergeCell ref="X4:AH4"/>
    <mergeCell ref="AJ4:AM4"/>
    <mergeCell ref="AP4:AZ4"/>
    <mergeCell ref="BB4:BE4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41"/>
  <sheetViews>
    <sheetView workbookViewId="0">
      <selection sqref="A1:C42"/>
    </sheetView>
  </sheetViews>
  <sheetFormatPr baseColWidth="10" defaultColWidth="8.83203125" defaultRowHeight="12"/>
  <cols>
    <col min="1" max="1" width="5.5" customWidth="1"/>
    <col min="2" max="2" width="24.83203125" customWidth="1"/>
    <col min="3" max="3" width="24.33203125" bestFit="1" customWidth="1"/>
    <col min="4" max="6" width="5.6640625" customWidth="1"/>
    <col min="7" max="7" width="6.6640625" customWidth="1"/>
    <col min="8" max="8" width="3.1640625" customWidth="1"/>
    <col min="9" max="11" width="5.6640625" customWidth="1"/>
    <col min="12" max="12" width="6.6640625" customWidth="1"/>
    <col min="13" max="13" width="3.1640625" customWidth="1"/>
    <col min="14" max="16" width="10.6640625" customWidth="1"/>
    <col min="17" max="17" width="11.5" customWidth="1"/>
  </cols>
  <sheetData>
    <row r="1" spans="1:17">
      <c r="A1" t="s">
        <v>79</v>
      </c>
      <c r="D1" t="s">
        <v>180</v>
      </c>
      <c r="F1" s="52"/>
      <c r="G1" s="52"/>
      <c r="I1" s="12" t="s">
        <v>181</v>
      </c>
      <c r="J1" s="12"/>
      <c r="K1" s="55"/>
      <c r="L1" s="55"/>
      <c r="M1" s="18"/>
      <c r="N1" s="7"/>
      <c r="O1" s="7"/>
      <c r="Q1" s="7">
        <f ca="1">NOW()</f>
        <v>42285.510821759257</v>
      </c>
    </row>
    <row r="2" spans="1:17">
      <c r="A2" s="1" t="s">
        <v>81</v>
      </c>
      <c r="I2" s="12"/>
      <c r="J2" s="12"/>
      <c r="K2" s="12"/>
      <c r="L2" s="12"/>
      <c r="M2" s="18"/>
      <c r="N2" s="8"/>
      <c r="O2" s="8"/>
      <c r="Q2" s="8">
        <f ca="1">NOW()</f>
        <v>42285.510821759257</v>
      </c>
    </row>
    <row r="3" spans="1:17">
      <c r="A3" t="s">
        <v>216</v>
      </c>
      <c r="C3" t="s">
        <v>80</v>
      </c>
      <c r="D3" s="53" t="s">
        <v>177</v>
      </c>
      <c r="E3" s="53"/>
      <c r="F3" s="53"/>
      <c r="G3" s="2"/>
      <c r="I3" s="54" t="s">
        <v>177</v>
      </c>
      <c r="J3" s="54"/>
      <c r="K3" s="54"/>
      <c r="L3" s="19"/>
      <c r="M3" s="18"/>
      <c r="N3" s="53" t="s">
        <v>197</v>
      </c>
      <c r="O3" s="52"/>
      <c r="P3" s="52"/>
    </row>
    <row r="4" spans="1:17">
      <c r="F4" s="2" t="s">
        <v>199</v>
      </c>
      <c r="G4" s="2" t="s">
        <v>196</v>
      </c>
      <c r="K4" s="37" t="s">
        <v>199</v>
      </c>
      <c r="L4" s="37" t="s">
        <v>196</v>
      </c>
      <c r="M4" s="19"/>
      <c r="N4" s="2"/>
      <c r="O4" s="2"/>
      <c r="P4" s="2"/>
    </row>
    <row r="5" spans="1:17" s="2" customFormat="1">
      <c r="A5" s="2" t="s">
        <v>165</v>
      </c>
      <c r="B5" s="2" t="s">
        <v>166</v>
      </c>
      <c r="C5" s="2" t="s">
        <v>169</v>
      </c>
      <c r="D5" s="37" t="s">
        <v>257</v>
      </c>
      <c r="E5" s="37" t="s">
        <v>217</v>
      </c>
      <c r="F5" s="2" t="s">
        <v>200</v>
      </c>
      <c r="G5" s="2" t="s">
        <v>179</v>
      </c>
      <c r="I5" s="37" t="s">
        <v>257</v>
      </c>
      <c r="J5" s="37" t="s">
        <v>217</v>
      </c>
      <c r="K5" s="37" t="s">
        <v>200</v>
      </c>
      <c r="L5" s="37" t="s">
        <v>179</v>
      </c>
      <c r="M5" s="19"/>
      <c r="N5" s="2" t="s">
        <v>184</v>
      </c>
      <c r="O5" s="2" t="s">
        <v>185</v>
      </c>
      <c r="P5" s="2" t="s">
        <v>198</v>
      </c>
      <c r="Q5" s="2" t="s">
        <v>188</v>
      </c>
    </row>
    <row r="6" spans="1:17">
      <c r="M6" s="18"/>
    </row>
    <row r="7" spans="1:17">
      <c r="B7" t="s">
        <v>258</v>
      </c>
      <c r="C7" s="9"/>
      <c r="D7" s="10"/>
      <c r="E7" s="10"/>
      <c r="F7" s="10"/>
      <c r="G7" s="11"/>
      <c r="I7" s="10"/>
      <c r="J7" s="10"/>
      <c r="K7" s="10"/>
      <c r="L7" s="11"/>
      <c r="M7" s="14"/>
      <c r="N7" s="11"/>
      <c r="O7" s="11"/>
      <c r="P7" s="11"/>
      <c r="Q7" s="9"/>
    </row>
    <row r="8" spans="1:17">
      <c r="B8" t="s">
        <v>260</v>
      </c>
      <c r="C8" s="9"/>
      <c r="D8" s="9"/>
      <c r="E8" s="9"/>
      <c r="F8" s="9"/>
      <c r="G8" s="9"/>
      <c r="I8" s="9"/>
      <c r="J8" s="9"/>
      <c r="K8" s="9"/>
      <c r="L8" s="9"/>
      <c r="M8" s="18"/>
      <c r="N8" s="9"/>
      <c r="O8" s="9"/>
      <c r="P8" s="9"/>
      <c r="Q8" s="9"/>
    </row>
    <row r="9" spans="1:17">
      <c r="B9" t="s">
        <v>262</v>
      </c>
      <c r="C9" s="9"/>
      <c r="D9" s="9"/>
      <c r="E9" s="9"/>
      <c r="F9" s="9"/>
      <c r="G9" s="9"/>
      <c r="I9" s="9"/>
      <c r="J9" s="9"/>
      <c r="K9" s="9"/>
      <c r="L9" s="9"/>
      <c r="M9" s="18"/>
      <c r="N9" s="9"/>
      <c r="O9" s="9"/>
      <c r="P9" s="9"/>
      <c r="Q9" s="9"/>
    </row>
    <row r="10" spans="1:17">
      <c r="B10" t="s">
        <v>263</v>
      </c>
      <c r="C10" s="9"/>
      <c r="D10" s="9"/>
      <c r="E10" s="9"/>
      <c r="F10" s="9"/>
      <c r="G10" s="9"/>
      <c r="I10" s="9"/>
      <c r="J10" s="9"/>
      <c r="K10" s="9"/>
      <c r="L10" s="9"/>
      <c r="M10" s="18"/>
      <c r="N10" s="9"/>
      <c r="O10" s="9"/>
      <c r="P10" s="9"/>
      <c r="Q10" s="9"/>
    </row>
    <row r="11" spans="1:17">
      <c r="B11" t="s">
        <v>77</v>
      </c>
      <c r="C11" s="9"/>
      <c r="D11" s="9"/>
      <c r="E11" s="9"/>
      <c r="F11" s="9"/>
      <c r="G11" s="9"/>
      <c r="I11" s="9"/>
      <c r="J11" s="9"/>
      <c r="K11" s="9"/>
      <c r="L11" s="9"/>
      <c r="M11" s="40"/>
      <c r="N11" s="9"/>
      <c r="O11" s="9"/>
      <c r="P11" s="9"/>
      <c r="Q11" s="9"/>
    </row>
    <row r="12" spans="1:17">
      <c r="B12" t="s">
        <v>78</v>
      </c>
      <c r="C12" s="9"/>
      <c r="D12" s="9"/>
      <c r="E12" s="9"/>
      <c r="F12" s="9"/>
      <c r="G12" s="9"/>
      <c r="I12" s="9"/>
      <c r="J12" s="9"/>
      <c r="K12" s="9"/>
      <c r="L12" s="9"/>
      <c r="M12" s="40"/>
      <c r="N12" s="9"/>
      <c r="O12" s="9"/>
      <c r="P12" s="9"/>
      <c r="Q12" s="9"/>
    </row>
    <row r="13" spans="1:17">
      <c r="A13" s="15"/>
      <c r="C13" t="s">
        <v>259</v>
      </c>
      <c r="D13" s="20">
        <v>6.77</v>
      </c>
      <c r="E13" s="20">
        <v>5.7</v>
      </c>
      <c r="F13" s="20">
        <v>6.5</v>
      </c>
      <c r="G13" s="6">
        <f>(D13*0.5)+(E13*0.25)+(F13*0.25)</f>
        <v>6.4349999999999996</v>
      </c>
      <c r="I13" s="20">
        <v>7.91</v>
      </c>
      <c r="J13" s="20">
        <v>5.6</v>
      </c>
      <c r="K13" s="20">
        <v>6.5</v>
      </c>
      <c r="L13" s="6">
        <f>(I13*0.5)+(J13*0.25)+(K13*0.25)</f>
        <v>6.98</v>
      </c>
      <c r="M13" s="18"/>
      <c r="N13" s="6">
        <f>G13</f>
        <v>6.4349999999999996</v>
      </c>
      <c r="O13" s="6">
        <f>L13</f>
        <v>6.98</v>
      </c>
      <c r="P13" s="6">
        <f>AVERAGE(N13:O13)</f>
        <v>6.7074999999999996</v>
      </c>
      <c r="Q13">
        <v>4</v>
      </c>
    </row>
    <row r="14" spans="1:17">
      <c r="B14" t="s">
        <v>265</v>
      </c>
      <c r="C14" s="9"/>
      <c r="D14" s="10"/>
      <c r="E14" s="10"/>
      <c r="F14" s="10"/>
      <c r="G14" s="11"/>
      <c r="I14" s="10"/>
      <c r="J14" s="10"/>
      <c r="K14" s="10"/>
      <c r="L14" s="11"/>
      <c r="M14" s="14"/>
      <c r="N14" s="11"/>
      <c r="O14" s="11"/>
      <c r="P14" s="11"/>
      <c r="Q14" s="9"/>
    </row>
    <row r="15" spans="1:17">
      <c r="B15" t="s">
        <v>267</v>
      </c>
      <c r="C15" s="9"/>
      <c r="D15" s="9"/>
      <c r="E15" s="9"/>
      <c r="F15" s="9"/>
      <c r="G15" s="9"/>
      <c r="I15" s="9"/>
      <c r="J15" s="9"/>
      <c r="K15" s="9"/>
      <c r="L15" s="9"/>
      <c r="M15" s="40"/>
      <c r="N15" s="9"/>
      <c r="O15" s="9"/>
      <c r="P15" s="9"/>
      <c r="Q15" s="9"/>
    </row>
    <row r="16" spans="1:17">
      <c r="B16" t="s">
        <v>268</v>
      </c>
      <c r="C16" s="9"/>
      <c r="D16" s="9"/>
      <c r="E16" s="9"/>
      <c r="F16" s="9"/>
      <c r="G16" s="9"/>
      <c r="I16" s="9"/>
      <c r="J16" s="9"/>
      <c r="K16" s="9"/>
      <c r="L16" s="9"/>
      <c r="M16" s="40"/>
      <c r="N16" s="9"/>
      <c r="O16" s="9"/>
      <c r="P16" s="9"/>
      <c r="Q16" s="9"/>
    </row>
    <row r="17" spans="1:17">
      <c r="B17" t="s">
        <v>269</v>
      </c>
      <c r="C17" s="9"/>
      <c r="D17" s="9"/>
      <c r="E17" s="9"/>
      <c r="F17" s="9"/>
      <c r="G17" s="9"/>
      <c r="I17" s="9"/>
      <c r="J17" s="9"/>
      <c r="K17" s="9"/>
      <c r="L17" s="9"/>
      <c r="M17" s="40"/>
      <c r="N17" s="9"/>
      <c r="O17" s="9"/>
      <c r="P17" s="9"/>
      <c r="Q17" s="9"/>
    </row>
    <row r="18" spans="1:17">
      <c r="B18" t="s">
        <v>270</v>
      </c>
      <c r="C18" s="9"/>
      <c r="D18" s="9"/>
      <c r="E18" s="9"/>
      <c r="F18" s="9"/>
      <c r="G18" s="9"/>
      <c r="I18" s="9"/>
      <c r="J18" s="9"/>
      <c r="K18" s="9"/>
      <c r="L18" s="9"/>
      <c r="M18" s="40"/>
      <c r="N18" s="9"/>
      <c r="O18" s="9"/>
      <c r="P18" s="9"/>
      <c r="Q18" s="9"/>
    </row>
    <row r="19" spans="1:17">
      <c r="B19" s="43" t="s">
        <v>271</v>
      </c>
      <c r="C19" s="9"/>
      <c r="D19" s="9"/>
      <c r="E19" s="9"/>
      <c r="F19" s="9"/>
      <c r="G19" s="9"/>
      <c r="I19" s="9"/>
      <c r="J19" s="9"/>
      <c r="K19" s="9"/>
      <c r="L19" s="9"/>
      <c r="M19" s="40"/>
      <c r="N19" s="9"/>
      <c r="O19" s="9"/>
      <c r="P19" s="9"/>
      <c r="Q19" s="9"/>
    </row>
    <row r="20" spans="1:17">
      <c r="A20" s="15"/>
      <c r="C20" t="s">
        <v>266</v>
      </c>
      <c r="D20" s="20">
        <v>6.89</v>
      </c>
      <c r="E20" s="20">
        <v>6.4</v>
      </c>
      <c r="F20" s="20">
        <v>6.7</v>
      </c>
      <c r="G20" s="6">
        <f>(D20*0.5)+(E20*0.25)+(F20*0.25)</f>
        <v>6.72</v>
      </c>
      <c r="I20" s="20">
        <v>8.23</v>
      </c>
      <c r="J20" s="20">
        <v>5.9</v>
      </c>
      <c r="K20" s="20">
        <v>7.5</v>
      </c>
      <c r="L20" s="6">
        <f>(I20*0.5)+(J20*0.25)+(K20*0.25)</f>
        <v>7.4649999999999999</v>
      </c>
      <c r="M20" s="40"/>
      <c r="N20" s="6">
        <f>G20</f>
        <v>6.72</v>
      </c>
      <c r="O20" s="6">
        <f>L20</f>
        <v>7.4649999999999999</v>
      </c>
      <c r="P20" s="6">
        <f>AVERAGE(N20:O20)</f>
        <v>7.0924999999999994</v>
      </c>
      <c r="Q20">
        <v>3</v>
      </c>
    </row>
    <row r="21" spans="1:17">
      <c r="B21" s="43" t="s">
        <v>272</v>
      </c>
      <c r="C21" s="9"/>
      <c r="D21" s="10"/>
      <c r="E21" s="10"/>
      <c r="F21" s="10"/>
      <c r="G21" s="11"/>
      <c r="I21" s="10"/>
      <c r="J21" s="10"/>
      <c r="K21" s="10"/>
      <c r="L21" s="11"/>
      <c r="M21" s="14"/>
      <c r="N21" s="11"/>
      <c r="O21" s="11"/>
      <c r="P21" s="11"/>
      <c r="Q21" s="9"/>
    </row>
    <row r="22" spans="1:17">
      <c r="B22" s="43" t="s">
        <v>274</v>
      </c>
      <c r="C22" s="9"/>
      <c r="D22" s="9"/>
      <c r="E22" s="9"/>
      <c r="F22" s="9"/>
      <c r="G22" s="9"/>
      <c r="I22" s="9"/>
      <c r="J22" s="9"/>
      <c r="K22" s="9"/>
      <c r="L22" s="9"/>
      <c r="M22" s="40"/>
      <c r="N22" s="9"/>
      <c r="O22" s="9"/>
      <c r="P22" s="9"/>
      <c r="Q22" s="9"/>
    </row>
    <row r="23" spans="1:17">
      <c r="B23" s="43" t="s">
        <v>275</v>
      </c>
      <c r="C23" s="9"/>
      <c r="D23" s="9"/>
      <c r="E23" s="9"/>
      <c r="F23" s="9"/>
      <c r="G23" s="9"/>
      <c r="I23" s="9"/>
      <c r="J23" s="9"/>
      <c r="K23" s="9"/>
      <c r="L23" s="9"/>
      <c r="M23" s="40"/>
      <c r="N23" s="9"/>
      <c r="O23" s="9"/>
      <c r="P23" s="9"/>
      <c r="Q23" s="9"/>
    </row>
    <row r="24" spans="1:17">
      <c r="B24" s="43" t="s">
        <v>276</v>
      </c>
      <c r="C24" s="9"/>
      <c r="D24" s="9"/>
      <c r="E24" s="9"/>
      <c r="F24" s="9"/>
      <c r="G24" s="9"/>
      <c r="I24" s="9"/>
      <c r="J24" s="9"/>
      <c r="K24" s="9"/>
      <c r="L24" s="9"/>
      <c r="M24" s="40"/>
      <c r="N24" s="9"/>
      <c r="O24" s="9"/>
      <c r="P24" s="9"/>
      <c r="Q24" s="9"/>
    </row>
    <row r="25" spans="1:17">
      <c r="B25" s="43" t="s">
        <v>277</v>
      </c>
      <c r="C25" s="9"/>
      <c r="D25" s="9"/>
      <c r="E25" s="9"/>
      <c r="F25" s="9"/>
      <c r="G25" s="9"/>
      <c r="I25" s="9"/>
      <c r="J25" s="9"/>
      <c r="K25" s="9"/>
      <c r="L25" s="9"/>
      <c r="M25" s="40"/>
      <c r="N25" s="9"/>
      <c r="O25" s="9"/>
      <c r="P25" s="9"/>
      <c r="Q25" s="9"/>
    </row>
    <row r="26" spans="1:17">
      <c r="B26" s="43" t="s">
        <v>278</v>
      </c>
      <c r="C26" s="9"/>
      <c r="D26" s="9"/>
      <c r="E26" s="9"/>
      <c r="F26" s="9"/>
      <c r="G26" s="9"/>
      <c r="I26" s="9"/>
      <c r="J26" s="9"/>
      <c r="K26" s="9"/>
      <c r="L26" s="9"/>
      <c r="M26" s="40"/>
      <c r="N26" s="9"/>
      <c r="O26" s="9"/>
      <c r="P26" s="9"/>
      <c r="Q26" s="9"/>
    </row>
    <row r="27" spans="1:17">
      <c r="A27" s="15"/>
      <c r="C27" t="s">
        <v>273</v>
      </c>
      <c r="D27" s="20">
        <v>7.31</v>
      </c>
      <c r="E27" s="20">
        <v>6.9</v>
      </c>
      <c r="F27" s="20">
        <v>7</v>
      </c>
      <c r="G27" s="6">
        <f>(D27*0.5)+(E27*0.25)+(F27*0.25)</f>
        <v>7.13</v>
      </c>
      <c r="I27" s="20">
        <v>8.59</v>
      </c>
      <c r="J27" s="20">
        <v>6.2</v>
      </c>
      <c r="K27" s="20">
        <v>7.5</v>
      </c>
      <c r="L27" s="6">
        <f>(I27*0.5)+(J27*0.25)+(K27*0.25)</f>
        <v>7.72</v>
      </c>
      <c r="M27" s="40"/>
      <c r="N27" s="6">
        <f>G27</f>
        <v>7.13</v>
      </c>
      <c r="O27" s="6">
        <f>L27</f>
        <v>7.72</v>
      </c>
      <c r="P27" s="6">
        <f>AVERAGE(N27:O27)</f>
        <v>7.4249999999999998</v>
      </c>
      <c r="Q27">
        <v>1</v>
      </c>
    </row>
    <row r="28" spans="1:17">
      <c r="B28" t="s">
        <v>279</v>
      </c>
      <c r="C28" s="9"/>
      <c r="D28" s="10"/>
      <c r="E28" s="10"/>
      <c r="F28" s="10"/>
      <c r="G28" s="11"/>
      <c r="I28" s="10"/>
      <c r="J28" s="10"/>
      <c r="K28" s="10"/>
      <c r="L28" s="11"/>
      <c r="M28" s="14"/>
      <c r="N28" s="11"/>
      <c r="O28" s="11"/>
      <c r="P28" s="11"/>
      <c r="Q28" s="9"/>
    </row>
    <row r="29" spans="1:17">
      <c r="B29" t="s">
        <v>281</v>
      </c>
      <c r="C29" s="9"/>
      <c r="D29" s="9"/>
      <c r="E29" s="9"/>
      <c r="F29" s="9"/>
      <c r="G29" s="9"/>
      <c r="I29" s="9"/>
      <c r="J29" s="9"/>
      <c r="K29" s="9"/>
      <c r="L29" s="9"/>
      <c r="M29" s="40"/>
      <c r="N29" s="9"/>
      <c r="O29" s="9"/>
      <c r="P29" s="9"/>
      <c r="Q29" s="9"/>
    </row>
    <row r="30" spans="1:17">
      <c r="B30" t="s">
        <v>282</v>
      </c>
      <c r="C30" s="9"/>
      <c r="D30" s="9"/>
      <c r="E30" s="9"/>
      <c r="F30" s="9"/>
      <c r="G30" s="9"/>
      <c r="I30" s="9"/>
      <c r="J30" s="9"/>
      <c r="K30" s="9"/>
      <c r="L30" s="9"/>
      <c r="M30" s="40"/>
      <c r="N30" s="9"/>
      <c r="O30" s="9"/>
      <c r="P30" s="9"/>
      <c r="Q30" s="9"/>
    </row>
    <row r="31" spans="1:17">
      <c r="B31" t="s">
        <v>283</v>
      </c>
      <c r="C31" s="9"/>
      <c r="D31" s="9"/>
      <c r="E31" s="9"/>
      <c r="F31" s="9"/>
      <c r="G31" s="9"/>
      <c r="I31" s="9"/>
      <c r="J31" s="9"/>
      <c r="K31" s="9"/>
      <c r="L31" s="9"/>
      <c r="M31" s="40"/>
      <c r="N31" s="9"/>
      <c r="O31" s="9"/>
      <c r="P31" s="9"/>
      <c r="Q31" s="9"/>
    </row>
    <row r="32" spans="1:17">
      <c r="B32" t="s">
        <v>284</v>
      </c>
      <c r="C32" s="9"/>
      <c r="D32" s="9"/>
      <c r="E32" s="9"/>
      <c r="F32" s="9"/>
      <c r="G32" s="9"/>
      <c r="I32" s="9"/>
      <c r="J32" s="9"/>
      <c r="K32" s="9"/>
      <c r="L32" s="9"/>
      <c r="M32" s="40"/>
      <c r="N32" s="9"/>
      <c r="O32" s="9"/>
      <c r="P32" s="9"/>
      <c r="Q32" s="9"/>
    </row>
    <row r="33" spans="1:17">
      <c r="B33" t="s">
        <v>67</v>
      </c>
      <c r="C33" s="9"/>
      <c r="D33" s="9"/>
      <c r="E33" s="9"/>
      <c r="F33" s="9"/>
      <c r="G33" s="9"/>
      <c r="I33" s="9"/>
      <c r="J33" s="9"/>
      <c r="K33" s="9"/>
      <c r="L33" s="9"/>
      <c r="M33" s="40"/>
      <c r="N33" s="9"/>
      <c r="O33" s="9"/>
      <c r="P33" s="9"/>
      <c r="Q33" s="9"/>
    </row>
    <row r="34" spans="1:17">
      <c r="A34" s="15"/>
      <c r="C34" t="s">
        <v>280</v>
      </c>
      <c r="D34" s="20">
        <v>6.06</v>
      </c>
      <c r="E34" s="20">
        <v>5.7</v>
      </c>
      <c r="F34" s="20">
        <v>6.5</v>
      </c>
      <c r="G34" s="6">
        <f>(D34*0.5)+(E34*0.25)+(F34*0.25)</f>
        <v>6.08</v>
      </c>
      <c r="I34" s="20">
        <v>7.36</v>
      </c>
      <c r="J34" s="20">
        <v>5.5</v>
      </c>
      <c r="K34" s="20">
        <v>6.5</v>
      </c>
      <c r="L34" s="6">
        <f>(I34*0.5)+(J34*0.25)+(K34*0.25)</f>
        <v>6.68</v>
      </c>
      <c r="M34" s="40"/>
      <c r="N34" s="6">
        <f>G34</f>
        <v>6.08</v>
      </c>
      <c r="O34" s="6">
        <f>L34</f>
        <v>6.68</v>
      </c>
      <c r="P34" s="6">
        <f>AVERAGE(N34:O34)</f>
        <v>6.38</v>
      </c>
      <c r="Q34">
        <v>5</v>
      </c>
    </row>
    <row r="35" spans="1:17">
      <c r="B35" t="s">
        <v>68</v>
      </c>
      <c r="C35" s="9"/>
      <c r="D35" s="10"/>
      <c r="E35" s="10"/>
      <c r="F35" s="10"/>
      <c r="G35" s="11"/>
      <c r="I35" s="10"/>
      <c r="J35" s="10"/>
      <c r="K35" s="10"/>
      <c r="L35" s="11"/>
      <c r="M35" s="14"/>
      <c r="N35" s="11"/>
      <c r="O35" s="11"/>
      <c r="P35" s="11"/>
      <c r="Q35" s="9"/>
    </row>
    <row r="36" spans="1:17">
      <c r="B36" t="s">
        <v>70</v>
      </c>
      <c r="C36" s="9"/>
      <c r="D36" s="9"/>
      <c r="E36" s="9"/>
      <c r="F36" s="9"/>
      <c r="G36" s="9"/>
      <c r="I36" s="9"/>
      <c r="J36" s="9"/>
      <c r="K36" s="9"/>
      <c r="L36" s="9"/>
      <c r="M36" s="40"/>
      <c r="N36" s="9"/>
      <c r="O36" s="9"/>
      <c r="P36" s="9"/>
      <c r="Q36" s="9"/>
    </row>
    <row r="37" spans="1:17">
      <c r="B37" t="s">
        <v>71</v>
      </c>
      <c r="C37" s="9"/>
      <c r="D37" s="9"/>
      <c r="E37" s="9"/>
      <c r="F37" s="9"/>
      <c r="G37" s="9"/>
      <c r="I37" s="9"/>
      <c r="J37" s="9"/>
      <c r="K37" s="9"/>
      <c r="L37" s="9"/>
      <c r="M37" s="40"/>
      <c r="N37" s="9"/>
      <c r="O37" s="9"/>
      <c r="P37" s="9"/>
      <c r="Q37" s="9"/>
    </row>
    <row r="38" spans="1:17">
      <c r="B38" t="s">
        <v>72</v>
      </c>
      <c r="C38" s="9"/>
      <c r="D38" s="9"/>
      <c r="E38" s="9"/>
      <c r="F38" s="9"/>
      <c r="G38" s="9"/>
      <c r="I38" s="9"/>
      <c r="J38" s="9"/>
      <c r="K38" s="9"/>
      <c r="L38" s="9"/>
      <c r="M38" s="40"/>
      <c r="N38" s="9"/>
      <c r="O38" s="9"/>
      <c r="P38" s="9"/>
      <c r="Q38" s="9"/>
    </row>
    <row r="39" spans="1:17">
      <c r="B39" t="s">
        <v>73</v>
      </c>
      <c r="C39" s="9"/>
      <c r="D39" s="9"/>
      <c r="E39" s="9"/>
      <c r="F39" s="9"/>
      <c r="G39" s="9"/>
      <c r="I39" s="9"/>
      <c r="J39" s="9"/>
      <c r="K39" s="9"/>
      <c r="L39" s="9"/>
      <c r="M39" s="40"/>
      <c r="N39" s="9"/>
      <c r="O39" s="9"/>
      <c r="P39" s="9"/>
      <c r="Q39" s="9"/>
    </row>
    <row r="40" spans="1:17">
      <c r="B40" t="s">
        <v>74</v>
      </c>
      <c r="C40" s="9"/>
      <c r="D40" s="9"/>
      <c r="E40" s="9"/>
      <c r="F40" s="9"/>
      <c r="G40" s="9"/>
      <c r="I40" s="9"/>
      <c r="J40" s="9"/>
      <c r="K40" s="9"/>
      <c r="L40" s="9"/>
      <c r="M40" s="40"/>
      <c r="N40" s="9"/>
      <c r="O40" s="9"/>
      <c r="P40" s="9"/>
      <c r="Q40" s="9"/>
    </row>
    <row r="41" spans="1:17">
      <c r="A41" s="15"/>
      <c r="C41" t="s">
        <v>69</v>
      </c>
      <c r="D41" s="20">
        <v>6.31</v>
      </c>
      <c r="E41" s="20">
        <v>7.9</v>
      </c>
      <c r="F41" s="20">
        <v>7.5</v>
      </c>
      <c r="G41" s="6">
        <f>(D41*0.5)+(E41*0.25)+(F41*0.25)</f>
        <v>7.0049999999999999</v>
      </c>
      <c r="I41" s="20">
        <v>8.4499999999999993</v>
      </c>
      <c r="J41" s="20">
        <v>6.5</v>
      </c>
      <c r="K41" s="20">
        <v>7.5</v>
      </c>
      <c r="L41" s="6">
        <f>(I41*0.5)+(J41*0.25)+(K41*0.25)</f>
        <v>7.7249999999999996</v>
      </c>
      <c r="M41" s="40"/>
      <c r="N41" s="6">
        <f>G41</f>
        <v>7.0049999999999999</v>
      </c>
      <c r="O41" s="6">
        <f>L41</f>
        <v>7.7249999999999996</v>
      </c>
      <c r="P41" s="6">
        <f>AVERAGE(N41:O41)</f>
        <v>7.3650000000000002</v>
      </c>
      <c r="Q41">
        <v>2</v>
      </c>
    </row>
  </sheetData>
  <mergeCells count="5">
    <mergeCell ref="N3:P3"/>
    <mergeCell ref="D3:F3"/>
    <mergeCell ref="K1:L1"/>
    <mergeCell ref="I3:K3"/>
    <mergeCell ref="F1:G1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E24"/>
  <sheetViews>
    <sheetView workbookViewId="0">
      <pane xSplit="2" topLeftCell="C1" activePane="topRight" state="frozen"/>
      <selection pane="topRight" sqref="A1:E24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0.6640625" customWidth="1"/>
    <col min="4" max="4" width="18.5" customWidth="1"/>
    <col min="5" max="5" width="14.83203125" customWidth="1"/>
    <col min="6" max="16" width="5.6640625" customWidth="1"/>
    <col min="17" max="17" width="3.1640625" customWidth="1"/>
    <col min="18" max="21" width="5.6640625" customWidth="1"/>
    <col min="22" max="22" width="6.6640625" customWidth="1"/>
    <col min="23" max="23" width="3.1640625" customWidth="1"/>
    <col min="24" max="34" width="5.6640625" customWidth="1"/>
    <col min="35" max="35" width="3.1640625" customWidth="1"/>
    <col min="36" max="39" width="5.6640625" customWidth="1"/>
    <col min="40" max="40" width="6.6640625" customWidth="1"/>
    <col min="41" max="41" width="3.1640625" customWidth="1"/>
    <col min="42" max="52" width="5.6640625" customWidth="1"/>
    <col min="53" max="53" width="3.1640625" customWidth="1"/>
    <col min="54" max="57" width="5.6640625" customWidth="1"/>
    <col min="58" max="58" width="6.6640625" customWidth="1"/>
    <col min="59" max="59" width="3.1640625" customWidth="1"/>
    <col min="60" max="70" width="5.6640625" customWidth="1"/>
    <col min="71" max="71" width="3.1640625" customWidth="1"/>
    <col min="72" max="75" width="5.6640625" customWidth="1"/>
    <col min="76" max="76" width="6.6640625" customWidth="1"/>
    <col min="77" max="77" width="3.1640625" customWidth="1"/>
    <col min="78" max="82" width="8.6640625" customWidth="1"/>
    <col min="83" max="83" width="11.5" customWidth="1"/>
  </cols>
  <sheetData>
    <row r="1" spans="1:83">
      <c r="A1" t="s">
        <v>79</v>
      </c>
      <c r="D1" t="s">
        <v>180</v>
      </c>
      <c r="F1" s="3" t="s">
        <v>180</v>
      </c>
      <c r="G1" s="3"/>
      <c r="H1" s="52">
        <f>E1</f>
        <v>0</v>
      </c>
      <c r="I1" s="52"/>
      <c r="J1" s="52"/>
      <c r="K1" s="52"/>
      <c r="L1" s="52"/>
      <c r="M1" s="3"/>
      <c r="N1" s="3"/>
      <c r="Q1" s="9"/>
      <c r="W1" s="22"/>
      <c r="X1" t="s">
        <v>181</v>
      </c>
      <c r="Z1" s="52">
        <f>E2</f>
        <v>0</v>
      </c>
      <c r="AA1" s="52"/>
      <c r="AB1" s="52"/>
      <c r="AC1" s="52"/>
      <c r="AD1" s="52"/>
      <c r="AE1" s="52"/>
      <c r="AF1" s="52"/>
      <c r="AI1" s="9"/>
      <c r="AO1" s="22"/>
      <c r="AP1" t="s">
        <v>182</v>
      </c>
      <c r="AR1" s="52">
        <f>E3</f>
        <v>0</v>
      </c>
      <c r="AS1" s="52"/>
      <c r="AT1" s="52"/>
      <c r="AU1" s="52"/>
      <c r="AV1" s="52"/>
      <c r="AW1" s="52"/>
      <c r="AX1" s="52"/>
      <c r="BA1" s="9"/>
      <c r="BG1" s="22"/>
      <c r="BH1" t="s">
        <v>128</v>
      </c>
      <c r="BJ1" s="52">
        <f>E4</f>
        <v>0</v>
      </c>
      <c r="BK1" s="52"/>
      <c r="BL1" s="52"/>
      <c r="BM1" s="52"/>
      <c r="BN1" s="52"/>
      <c r="BO1" s="52"/>
      <c r="BP1" s="52"/>
      <c r="BS1" s="9"/>
      <c r="BY1" s="22"/>
      <c r="CE1" s="7">
        <f ca="1">NOW()</f>
        <v>42285.510821759257</v>
      </c>
    </row>
    <row r="2" spans="1:83">
      <c r="A2" s="1" t="s">
        <v>81</v>
      </c>
      <c r="D2" t="s">
        <v>181</v>
      </c>
      <c r="Q2" s="9"/>
      <c r="W2" s="22"/>
      <c r="AI2" s="9"/>
      <c r="AO2" s="22"/>
      <c r="BA2" s="9"/>
      <c r="BG2" s="22"/>
      <c r="BS2" s="9"/>
      <c r="BY2" s="22"/>
      <c r="CE2" s="8">
        <f ca="1">NOW()</f>
        <v>42285.510821759257</v>
      </c>
    </row>
    <row r="3" spans="1:83">
      <c r="A3" s="1"/>
      <c r="D3" t="s">
        <v>182</v>
      </c>
      <c r="Q3" s="9"/>
      <c r="W3" s="22"/>
      <c r="AI3" s="9"/>
      <c r="AO3" s="22"/>
      <c r="BA3" s="9"/>
      <c r="BG3" s="22"/>
      <c r="BS3" s="9"/>
      <c r="BY3" s="22"/>
      <c r="CE3" s="8"/>
    </row>
    <row r="4" spans="1:83">
      <c r="A4" t="s">
        <v>225</v>
      </c>
      <c r="C4" t="s">
        <v>31</v>
      </c>
      <c r="D4" t="s">
        <v>128</v>
      </c>
      <c r="Q4" s="9"/>
      <c r="W4" s="22"/>
      <c r="AI4" s="9"/>
      <c r="AO4" s="22"/>
      <c r="BA4" s="9"/>
      <c r="BG4" s="22"/>
      <c r="BS4" s="9"/>
      <c r="BY4" s="22"/>
    </row>
    <row r="5" spans="1:83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177</v>
      </c>
      <c r="S5" s="53"/>
      <c r="T5" s="53"/>
      <c r="U5" s="53"/>
      <c r="V5" s="2" t="s">
        <v>178</v>
      </c>
      <c r="W5" s="22"/>
      <c r="X5" s="53" t="s">
        <v>175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24"/>
      <c r="AJ5" s="53" t="s">
        <v>177</v>
      </c>
      <c r="AK5" s="53"/>
      <c r="AL5" s="53"/>
      <c r="AM5" s="53"/>
      <c r="AN5" s="2" t="s">
        <v>178</v>
      </c>
      <c r="AO5" s="22"/>
      <c r="AP5" s="53" t="s">
        <v>175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24"/>
      <c r="BB5" s="53" t="s">
        <v>177</v>
      </c>
      <c r="BC5" s="53"/>
      <c r="BD5" s="53"/>
      <c r="BE5" s="53"/>
      <c r="BF5" s="2" t="s">
        <v>178</v>
      </c>
      <c r="BG5" s="22"/>
      <c r="BH5" s="53" t="s">
        <v>175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24"/>
      <c r="BT5" s="53" t="s">
        <v>177</v>
      </c>
      <c r="BU5" s="53"/>
      <c r="BV5" s="53"/>
      <c r="BW5" s="53"/>
      <c r="BX5" s="41" t="s">
        <v>178</v>
      </c>
      <c r="BY5" s="22"/>
      <c r="BZ5" s="53" t="s">
        <v>183</v>
      </c>
      <c r="CA5" s="53"/>
      <c r="CB5" s="53"/>
      <c r="CC5" s="41"/>
      <c r="CD5" s="2" t="s">
        <v>187</v>
      </c>
    </row>
    <row r="6" spans="1:83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170</v>
      </c>
      <c r="I6" s="2" t="s">
        <v>172</v>
      </c>
      <c r="J6" s="2" t="s">
        <v>208</v>
      </c>
      <c r="K6" s="2" t="s">
        <v>226</v>
      </c>
      <c r="L6" s="2" t="s">
        <v>256</v>
      </c>
      <c r="M6" s="2" t="s">
        <v>221</v>
      </c>
      <c r="N6" s="2" t="s">
        <v>222</v>
      </c>
      <c r="O6" s="2" t="s">
        <v>167</v>
      </c>
      <c r="P6" s="2" t="s">
        <v>174</v>
      </c>
      <c r="Q6" s="24"/>
      <c r="R6" s="32" t="s">
        <v>176</v>
      </c>
      <c r="S6" s="32" t="s">
        <v>217</v>
      </c>
      <c r="T6" s="2" t="s">
        <v>167</v>
      </c>
      <c r="U6" s="2" t="s">
        <v>174</v>
      </c>
      <c r="V6" s="2" t="s">
        <v>179</v>
      </c>
      <c r="W6" s="23"/>
      <c r="X6" s="2" t="s">
        <v>173</v>
      </c>
      <c r="Y6" s="2" t="s">
        <v>206</v>
      </c>
      <c r="Z6" s="2" t="s">
        <v>170</v>
      </c>
      <c r="AA6" s="2" t="s">
        <v>172</v>
      </c>
      <c r="AB6" s="2" t="s">
        <v>208</v>
      </c>
      <c r="AC6" s="2" t="s">
        <v>226</v>
      </c>
      <c r="AD6" s="2" t="s">
        <v>256</v>
      </c>
      <c r="AE6" s="2" t="s">
        <v>221</v>
      </c>
      <c r="AF6" s="2" t="s">
        <v>222</v>
      </c>
      <c r="AG6" s="2" t="s">
        <v>167</v>
      </c>
      <c r="AH6" s="2" t="s">
        <v>174</v>
      </c>
      <c r="AI6" s="24"/>
      <c r="AJ6" s="32" t="s">
        <v>176</v>
      </c>
      <c r="AK6" s="32" t="s">
        <v>217</v>
      </c>
      <c r="AL6" s="32" t="s">
        <v>167</v>
      </c>
      <c r="AM6" s="32" t="s">
        <v>174</v>
      </c>
      <c r="AN6" s="2" t="s">
        <v>179</v>
      </c>
      <c r="AO6" s="23"/>
      <c r="AP6" s="2" t="s">
        <v>173</v>
      </c>
      <c r="AQ6" s="2" t="s">
        <v>206</v>
      </c>
      <c r="AR6" s="2" t="s">
        <v>170</v>
      </c>
      <c r="AS6" s="2" t="s">
        <v>172</v>
      </c>
      <c r="AT6" s="2" t="s">
        <v>208</v>
      </c>
      <c r="AU6" s="2" t="s">
        <v>226</v>
      </c>
      <c r="AV6" s="2" t="s">
        <v>256</v>
      </c>
      <c r="AW6" s="2" t="s">
        <v>221</v>
      </c>
      <c r="AX6" s="2" t="s">
        <v>222</v>
      </c>
      <c r="AY6" s="2" t="s">
        <v>167</v>
      </c>
      <c r="AZ6" s="2" t="s">
        <v>174</v>
      </c>
      <c r="BA6" s="24"/>
      <c r="BB6" s="32" t="s">
        <v>176</v>
      </c>
      <c r="BC6" s="32" t="s">
        <v>217</v>
      </c>
      <c r="BD6" s="32" t="s">
        <v>167</v>
      </c>
      <c r="BE6" s="32" t="s">
        <v>174</v>
      </c>
      <c r="BF6" s="2" t="s">
        <v>179</v>
      </c>
      <c r="BG6" s="23"/>
      <c r="BH6" s="41" t="s">
        <v>173</v>
      </c>
      <c r="BI6" s="41" t="s">
        <v>206</v>
      </c>
      <c r="BJ6" s="41" t="s">
        <v>170</v>
      </c>
      <c r="BK6" s="41" t="s">
        <v>172</v>
      </c>
      <c r="BL6" s="41" t="s">
        <v>208</v>
      </c>
      <c r="BM6" s="41" t="s">
        <v>226</v>
      </c>
      <c r="BN6" s="41" t="s">
        <v>256</v>
      </c>
      <c r="BO6" s="41" t="s">
        <v>221</v>
      </c>
      <c r="BP6" s="41" t="s">
        <v>222</v>
      </c>
      <c r="BQ6" s="41" t="s">
        <v>167</v>
      </c>
      <c r="BR6" s="41" t="s">
        <v>174</v>
      </c>
      <c r="BS6" s="24"/>
      <c r="BT6" s="41" t="s">
        <v>176</v>
      </c>
      <c r="BU6" s="41" t="s">
        <v>217</v>
      </c>
      <c r="BV6" s="41" t="s">
        <v>167</v>
      </c>
      <c r="BW6" s="41" t="s">
        <v>174</v>
      </c>
      <c r="BX6" s="41" t="s">
        <v>179</v>
      </c>
      <c r="BY6" s="23"/>
      <c r="BZ6" s="2" t="s">
        <v>184</v>
      </c>
      <c r="CA6" s="2" t="s">
        <v>185</v>
      </c>
      <c r="CB6" s="2" t="s">
        <v>186</v>
      </c>
      <c r="CC6" s="41" t="s">
        <v>129</v>
      </c>
      <c r="CD6" s="2" t="s">
        <v>174</v>
      </c>
      <c r="CE6" s="2" t="s">
        <v>245</v>
      </c>
    </row>
    <row r="7" spans="1:83">
      <c r="Q7" s="9"/>
      <c r="W7" s="22"/>
      <c r="AI7" s="9"/>
      <c r="AO7" s="22"/>
      <c r="BA7" s="9"/>
      <c r="BG7" s="22"/>
      <c r="BS7" s="9"/>
      <c r="BY7" s="22"/>
    </row>
    <row r="8" spans="1:83" ht="14">
      <c r="A8" s="15">
        <v>81</v>
      </c>
      <c r="B8" s="44" t="s">
        <v>124</v>
      </c>
      <c r="C8" t="s">
        <v>138</v>
      </c>
      <c r="D8" t="s">
        <v>139</v>
      </c>
      <c r="E8" t="s">
        <v>25</v>
      </c>
      <c r="F8" s="20">
        <v>6</v>
      </c>
      <c r="G8" s="20">
        <v>5.8</v>
      </c>
      <c r="H8" s="20">
        <v>5.5</v>
      </c>
      <c r="I8" s="20">
        <v>6</v>
      </c>
      <c r="J8" s="20">
        <v>8</v>
      </c>
      <c r="K8" s="20">
        <v>6.5</v>
      </c>
      <c r="L8" s="20">
        <v>5</v>
      </c>
      <c r="M8" s="4">
        <f>SUM(F8:L8)</f>
        <v>42.8</v>
      </c>
      <c r="N8" s="13">
        <f>M8/7</f>
        <v>6.1142857142857139</v>
      </c>
      <c r="O8" s="20">
        <v>7.4</v>
      </c>
      <c r="P8" s="5">
        <f>(N8*0.75)+(O8*0.25)</f>
        <v>6.4357142857142851</v>
      </c>
      <c r="Q8" s="9"/>
      <c r="R8" s="20">
        <v>7.6</v>
      </c>
      <c r="S8" s="20">
        <v>4.4000000000000004</v>
      </c>
      <c r="T8" s="20">
        <v>7.4</v>
      </c>
      <c r="U8" s="6">
        <f>(R8*0.5)+(S8*0.25)+(T8*0.25)</f>
        <v>6.75</v>
      </c>
      <c r="V8" s="6">
        <f>(P8+U8)/2</f>
        <v>6.5928571428571425</v>
      </c>
      <c r="W8" s="22"/>
      <c r="X8" s="20">
        <v>5.5</v>
      </c>
      <c r="Y8" s="20">
        <v>6</v>
      </c>
      <c r="Z8" s="20">
        <v>4.9000000000000004</v>
      </c>
      <c r="AA8" s="20">
        <v>7.8</v>
      </c>
      <c r="AB8" s="20">
        <v>7.6</v>
      </c>
      <c r="AC8" s="20">
        <v>5</v>
      </c>
      <c r="AD8" s="20">
        <v>6.8</v>
      </c>
      <c r="AE8" s="4">
        <f>SUM(X8:AD8)</f>
        <v>43.599999999999994</v>
      </c>
      <c r="AF8" s="13">
        <f>AE8/7</f>
        <v>6.2285714285714278</v>
      </c>
      <c r="AG8" s="20">
        <v>7.1</v>
      </c>
      <c r="AH8" s="5">
        <f>(AF8*0.75)+(AG8*0.25)</f>
        <v>6.4464285714285712</v>
      </c>
      <c r="AI8" s="9"/>
      <c r="AJ8" s="20">
        <v>5.77</v>
      </c>
      <c r="AK8" s="20">
        <v>5.6</v>
      </c>
      <c r="AL8" s="20">
        <v>7.2</v>
      </c>
      <c r="AM8" s="6">
        <f>(AJ8*0.5)+(AK8*0.25)+(AL8*0.25)</f>
        <v>6.085</v>
      </c>
      <c r="AN8" s="6">
        <f>(AH8+AM8)/2</f>
        <v>6.2657142857142851</v>
      </c>
      <c r="AO8" s="22"/>
      <c r="AP8" s="20">
        <v>5.5</v>
      </c>
      <c r="AQ8" s="20">
        <v>5.6</v>
      </c>
      <c r="AR8" s="20">
        <v>5.2</v>
      </c>
      <c r="AS8" s="20">
        <v>7</v>
      </c>
      <c r="AT8" s="20">
        <v>7.1</v>
      </c>
      <c r="AU8" s="20">
        <v>5.0999999999999996</v>
      </c>
      <c r="AV8" s="20">
        <v>5.3</v>
      </c>
      <c r="AW8" s="4">
        <f>SUM(AP8:AV8)</f>
        <v>40.799999999999997</v>
      </c>
      <c r="AX8" s="13">
        <f>AW8/7</f>
        <v>5.8285714285714283</v>
      </c>
      <c r="AY8" s="20">
        <v>7.5</v>
      </c>
      <c r="AZ8" s="5">
        <f>(AX8*0.75)+(AY8*0.25)</f>
        <v>6.246428571428571</v>
      </c>
      <c r="BA8" s="9"/>
      <c r="BB8" s="20">
        <v>7.7</v>
      </c>
      <c r="BC8" s="20">
        <v>6.4</v>
      </c>
      <c r="BD8" s="20">
        <v>7.6</v>
      </c>
      <c r="BE8" s="6">
        <f>(BB8*0.5)+(BC8*0.25)+(BD8*0.25)</f>
        <v>7.35</v>
      </c>
      <c r="BF8" s="6">
        <f>(AZ8+BE8)/2</f>
        <v>6.7982142857142858</v>
      </c>
      <c r="BG8" s="22"/>
      <c r="BH8" s="20">
        <v>5.6</v>
      </c>
      <c r="BI8" s="20">
        <v>5.8</v>
      </c>
      <c r="BJ8" s="20">
        <v>4.5</v>
      </c>
      <c r="BK8" s="20">
        <v>6.3</v>
      </c>
      <c r="BL8" s="20">
        <v>6</v>
      </c>
      <c r="BM8" s="20">
        <v>5.5</v>
      </c>
      <c r="BN8" s="20">
        <v>6</v>
      </c>
      <c r="BO8" s="4">
        <f>SUM(BH8:BN8)</f>
        <v>39.700000000000003</v>
      </c>
      <c r="BP8" s="13">
        <f>BO8/7</f>
        <v>5.6714285714285717</v>
      </c>
      <c r="BQ8" s="20">
        <v>6.8</v>
      </c>
      <c r="BR8" s="5">
        <f>(BP8*0.75)+(BQ8*0.25)</f>
        <v>5.9535714285714292</v>
      </c>
      <c r="BS8" s="9"/>
      <c r="BT8" s="20">
        <v>5.6</v>
      </c>
      <c r="BU8" s="20">
        <v>5.7</v>
      </c>
      <c r="BV8" s="20">
        <v>7</v>
      </c>
      <c r="BW8" s="6">
        <f>(BT8*0.5)+(BU8*0.25)+(BV8*0.25)</f>
        <v>5.9749999999999996</v>
      </c>
      <c r="BX8" s="6">
        <f>(BR8+BW8)/2</f>
        <v>5.9642857142857144</v>
      </c>
      <c r="BY8" s="22"/>
      <c r="BZ8" s="6">
        <f>V8</f>
        <v>6.5928571428571425</v>
      </c>
      <c r="CA8" s="6">
        <f>AN8</f>
        <v>6.2657142857142851</v>
      </c>
      <c r="CB8" s="6">
        <f>BF8</f>
        <v>6.7982142857142858</v>
      </c>
      <c r="CC8" s="6">
        <f>BX8</f>
        <v>5.9642857142857144</v>
      </c>
      <c r="CD8" s="6">
        <f>AVERAGE(BZ8:CC8)</f>
        <v>6.4052678571428565</v>
      </c>
      <c r="CE8">
        <f>RANK(CD8,CD$8:CD$8)</f>
        <v>1</v>
      </c>
    </row>
    <row r="9" spans="1:83" ht="14">
      <c r="A9" s="15"/>
      <c r="B9" s="44"/>
      <c r="F9" s="20"/>
      <c r="G9" s="20"/>
      <c r="H9" s="20"/>
      <c r="I9" s="20"/>
      <c r="J9" s="20"/>
      <c r="K9" s="20"/>
      <c r="L9" s="20"/>
      <c r="M9" s="4"/>
      <c r="N9" s="13"/>
      <c r="O9" s="20"/>
      <c r="P9" s="5"/>
      <c r="Q9" s="9"/>
      <c r="R9" s="20"/>
      <c r="S9" s="20"/>
      <c r="T9" s="20"/>
      <c r="U9" s="6"/>
      <c r="V9" s="6"/>
      <c r="W9" s="22"/>
      <c r="X9" s="20"/>
      <c r="Y9" s="20"/>
      <c r="Z9" s="20"/>
      <c r="AA9" s="20"/>
      <c r="AB9" s="20"/>
      <c r="AC9" s="20"/>
      <c r="AD9" s="20"/>
      <c r="AE9" s="4"/>
      <c r="AF9" s="13"/>
      <c r="AG9" s="20"/>
      <c r="AH9" s="5"/>
      <c r="AI9" s="9"/>
      <c r="AJ9" s="20"/>
      <c r="AK9" s="20"/>
      <c r="AL9" s="20"/>
      <c r="AM9" s="6"/>
      <c r="AN9" s="6"/>
      <c r="AO9" s="22"/>
      <c r="AP9" s="20"/>
      <c r="AQ9" s="20"/>
      <c r="AR9" s="20"/>
      <c r="AS9" s="20"/>
      <c r="AT9" s="20"/>
      <c r="AU9" s="20"/>
      <c r="AV9" s="20"/>
      <c r="AW9" s="4"/>
      <c r="AX9" s="13"/>
      <c r="AY9" s="20"/>
      <c r="AZ9" s="5"/>
      <c r="BA9" s="9"/>
      <c r="BB9" s="20"/>
      <c r="BC9" s="20"/>
      <c r="BD9" s="20"/>
      <c r="BE9" s="6"/>
      <c r="BF9" s="6"/>
      <c r="BG9" s="22"/>
      <c r="BH9" s="20"/>
      <c r="BI9" s="20"/>
      <c r="BJ9" s="20"/>
      <c r="BK9" s="20"/>
      <c r="BL9" s="20"/>
      <c r="BM9" s="20"/>
      <c r="BN9" s="20"/>
      <c r="BO9" s="4"/>
      <c r="BP9" s="13"/>
      <c r="BQ9" s="20"/>
      <c r="BR9" s="5"/>
      <c r="BS9" s="9"/>
      <c r="BT9" s="20"/>
      <c r="BU9" s="20"/>
      <c r="BV9" s="20"/>
      <c r="BW9" s="6"/>
      <c r="BX9" s="6"/>
      <c r="BY9" s="22"/>
      <c r="BZ9" s="6"/>
      <c r="CA9" s="6"/>
      <c r="CB9" s="6"/>
      <c r="CC9" s="6"/>
      <c r="CD9" s="6"/>
    </row>
    <row r="10" spans="1:83" ht="14">
      <c r="A10" s="15"/>
      <c r="B10" s="44"/>
      <c r="F10" s="20"/>
      <c r="G10" s="20"/>
      <c r="H10" s="20"/>
      <c r="I10" s="20"/>
      <c r="J10" s="20"/>
      <c r="K10" s="20"/>
      <c r="L10" s="20"/>
      <c r="M10" s="4"/>
      <c r="N10" s="13"/>
      <c r="O10" s="20"/>
      <c r="P10" s="5"/>
      <c r="Q10" s="9"/>
      <c r="R10" s="20"/>
      <c r="S10" s="20"/>
      <c r="T10" s="20"/>
      <c r="U10" s="6"/>
      <c r="V10" s="6"/>
      <c r="W10" s="22"/>
      <c r="X10" s="20"/>
      <c r="Y10" s="20"/>
      <c r="Z10" s="20"/>
      <c r="AA10" s="20"/>
      <c r="AB10" s="20"/>
      <c r="AC10" s="20"/>
      <c r="AD10" s="20"/>
      <c r="AE10" s="4"/>
      <c r="AF10" s="13"/>
      <c r="AG10" s="20"/>
      <c r="AH10" s="5"/>
      <c r="AI10" s="9"/>
      <c r="AJ10" s="20"/>
      <c r="AK10" s="20"/>
      <c r="AL10" s="20"/>
      <c r="AM10" s="6"/>
      <c r="AN10" s="6"/>
      <c r="AO10" s="22"/>
      <c r="AP10" s="20"/>
      <c r="AQ10" s="20"/>
      <c r="AR10" s="20"/>
      <c r="AS10" s="20"/>
      <c r="AT10" s="20"/>
      <c r="AU10" s="20"/>
      <c r="AV10" s="20"/>
      <c r="AW10" s="4"/>
      <c r="AX10" s="13"/>
      <c r="AY10" s="20"/>
      <c r="AZ10" s="5"/>
      <c r="BA10" s="9"/>
      <c r="BB10" s="20"/>
      <c r="BC10" s="20"/>
      <c r="BD10" s="20"/>
      <c r="BE10" s="6"/>
      <c r="BF10" s="6"/>
      <c r="BG10" s="22"/>
      <c r="BH10" s="20"/>
      <c r="BI10" s="20"/>
      <c r="BJ10" s="20"/>
      <c r="BK10" s="20"/>
      <c r="BL10" s="20"/>
      <c r="BM10" s="20"/>
      <c r="BN10" s="20"/>
      <c r="BO10" s="4"/>
      <c r="BP10" s="13"/>
      <c r="BQ10" s="20"/>
      <c r="BR10" s="5"/>
      <c r="BS10" s="9"/>
      <c r="BT10" s="20"/>
      <c r="BU10" s="20"/>
      <c r="BV10" s="20"/>
      <c r="BW10" s="6"/>
      <c r="BX10" s="6"/>
      <c r="BY10" s="22"/>
      <c r="BZ10" s="6"/>
      <c r="CA10" s="6"/>
      <c r="CB10" s="6"/>
      <c r="CC10" s="6"/>
      <c r="CD10" s="6"/>
    </row>
    <row r="11" spans="1:83" ht="14">
      <c r="A11" s="15">
        <v>73</v>
      </c>
      <c r="B11" s="44" t="s">
        <v>264</v>
      </c>
      <c r="C11" t="s">
        <v>163</v>
      </c>
      <c r="D11" t="s">
        <v>156</v>
      </c>
      <c r="E11" t="s">
        <v>86</v>
      </c>
      <c r="F11" s="20">
        <v>5.2</v>
      </c>
      <c r="G11" s="20">
        <v>6</v>
      </c>
      <c r="H11" s="20">
        <v>6.3</v>
      </c>
      <c r="I11" s="20">
        <v>7</v>
      </c>
      <c r="J11" s="20">
        <v>6.5</v>
      </c>
      <c r="K11" s="20">
        <v>6.5</v>
      </c>
      <c r="L11" s="20">
        <v>5</v>
      </c>
      <c r="M11" s="4">
        <f>SUM(F11:L11)</f>
        <v>42.5</v>
      </c>
      <c r="N11" s="13">
        <f>M11/7</f>
        <v>6.0714285714285712</v>
      </c>
      <c r="O11" s="20">
        <v>6.5</v>
      </c>
      <c r="P11" s="5">
        <f>(N11*0.75)+(O11*0.25)</f>
        <v>6.1785714285714288</v>
      </c>
      <c r="Q11" s="9"/>
      <c r="R11" s="20">
        <v>7.3</v>
      </c>
      <c r="S11" s="20">
        <v>5.8</v>
      </c>
      <c r="T11" s="20">
        <v>6.5</v>
      </c>
      <c r="U11" s="6">
        <f>(R11*0.5)+(S11*0.25)+(T11*0.25)</f>
        <v>6.7249999999999996</v>
      </c>
      <c r="V11" s="6">
        <f>(P11+U11)/2</f>
        <v>6.4517857142857142</v>
      </c>
      <c r="W11" s="22"/>
      <c r="X11" s="20">
        <v>5</v>
      </c>
      <c r="Y11" s="20">
        <v>6.9</v>
      </c>
      <c r="Z11" s="20">
        <v>6.8</v>
      </c>
      <c r="AA11" s="20">
        <v>8.8000000000000007</v>
      </c>
      <c r="AB11" s="20">
        <v>7.8</v>
      </c>
      <c r="AC11" s="20">
        <v>8</v>
      </c>
      <c r="AD11" s="20">
        <v>8</v>
      </c>
      <c r="AE11" s="4">
        <f>SUM(X11:AD11)</f>
        <v>51.3</v>
      </c>
      <c r="AF11" s="13">
        <f>AE11/7</f>
        <v>7.3285714285714283</v>
      </c>
      <c r="AG11" s="20">
        <v>6.8</v>
      </c>
      <c r="AH11" s="5">
        <f>(AF11*0.75)+(AG11*0.25)</f>
        <v>7.1964285714285712</v>
      </c>
      <c r="AI11" s="9"/>
      <c r="AJ11" s="20">
        <v>7.46</v>
      </c>
      <c r="AK11" s="20">
        <v>6.9</v>
      </c>
      <c r="AL11" s="20">
        <v>7</v>
      </c>
      <c r="AM11" s="6">
        <f>(AJ11*0.5)+(AK11*0.25)+(AL11*0.25)</f>
        <v>7.2050000000000001</v>
      </c>
      <c r="AN11" s="6">
        <f>(AH11+AM11)/2</f>
        <v>7.2007142857142856</v>
      </c>
      <c r="AO11" s="22"/>
      <c r="AP11" s="20">
        <v>5.2</v>
      </c>
      <c r="AQ11" s="20">
        <v>6.7</v>
      </c>
      <c r="AR11" s="20">
        <v>6.3</v>
      </c>
      <c r="AS11" s="20">
        <v>7.2</v>
      </c>
      <c r="AT11" s="20">
        <v>6.9</v>
      </c>
      <c r="AU11" s="20">
        <v>7.3</v>
      </c>
      <c r="AV11" s="20">
        <v>6.1</v>
      </c>
      <c r="AW11" s="4">
        <f>SUM(AP11:AV11)</f>
        <v>45.699999999999996</v>
      </c>
      <c r="AX11" s="13">
        <f>AW11/7</f>
        <v>6.5285714285714276</v>
      </c>
      <c r="AY11" s="20">
        <v>6.7</v>
      </c>
      <c r="AZ11" s="5">
        <f>(AX11*0.75)+(AY11*0.25)</f>
        <v>6.5714285714285703</v>
      </c>
      <c r="BA11" s="9"/>
      <c r="BB11" s="20">
        <v>8.07</v>
      </c>
      <c r="BC11" s="20">
        <v>6.5</v>
      </c>
      <c r="BD11" s="20">
        <v>6.4</v>
      </c>
      <c r="BE11" s="6">
        <f>(BB11*0.5)+(BC11*0.25)+(BD11*0.25)</f>
        <v>7.26</v>
      </c>
      <c r="BF11" s="6">
        <f>(AZ11+BE11)/2</f>
        <v>6.9157142857142855</v>
      </c>
      <c r="BG11" s="22"/>
      <c r="BH11" s="20">
        <v>5</v>
      </c>
      <c r="BI11" s="20">
        <v>5</v>
      </c>
      <c r="BJ11" s="20">
        <v>6.5</v>
      </c>
      <c r="BK11" s="20">
        <v>7</v>
      </c>
      <c r="BL11" s="20">
        <v>7</v>
      </c>
      <c r="BM11" s="20">
        <v>7.5</v>
      </c>
      <c r="BN11" s="20">
        <v>7</v>
      </c>
      <c r="BO11" s="4">
        <f>SUM(BH11:BN11)</f>
        <v>45</v>
      </c>
      <c r="BP11" s="13">
        <f>BO11/7</f>
        <v>6.4285714285714288</v>
      </c>
      <c r="BQ11" s="20">
        <v>5.5</v>
      </c>
      <c r="BR11" s="5">
        <f>(BP11*0.75)+(BQ11*0.25)</f>
        <v>6.1964285714285712</v>
      </c>
      <c r="BS11" s="9"/>
      <c r="BT11" s="20">
        <v>8.4169999999999998</v>
      </c>
      <c r="BU11" s="20">
        <v>6.7</v>
      </c>
      <c r="BV11" s="20">
        <v>4.5</v>
      </c>
      <c r="BW11" s="6">
        <f>(BT11*0.5)+(BU11*0.25)+(BV11*0.25)</f>
        <v>7.0084999999999997</v>
      </c>
      <c r="BX11" s="6">
        <f>(BR11+BW11)/2</f>
        <v>6.6024642857142855</v>
      </c>
      <c r="BY11" s="22"/>
      <c r="BZ11" s="6">
        <f>V11</f>
        <v>6.4517857142857142</v>
      </c>
      <c r="CA11" s="6">
        <f>AN11</f>
        <v>7.2007142857142856</v>
      </c>
      <c r="CB11" s="6">
        <f>BF11</f>
        <v>6.9157142857142855</v>
      </c>
      <c r="CC11" s="6">
        <f>BX11</f>
        <v>6.6024642857142855</v>
      </c>
      <c r="CD11" s="6">
        <f>AVERAGE(BZ11:CC11)</f>
        <v>6.7926696428571418</v>
      </c>
      <c r="CE11">
        <v>1</v>
      </c>
    </row>
    <row r="12" spans="1:83" ht="14">
      <c r="A12" s="15">
        <v>34</v>
      </c>
      <c r="B12" s="44" t="s">
        <v>72</v>
      </c>
      <c r="C12" s="43" t="s">
        <v>134</v>
      </c>
      <c r="D12" s="43" t="s">
        <v>135</v>
      </c>
      <c r="E12" s="43" t="s">
        <v>69</v>
      </c>
      <c r="F12" s="20">
        <v>5</v>
      </c>
      <c r="G12" s="20">
        <v>6.5</v>
      </c>
      <c r="H12" s="20">
        <v>6.3</v>
      </c>
      <c r="I12" s="20">
        <v>6.5</v>
      </c>
      <c r="J12" s="20">
        <v>6.3</v>
      </c>
      <c r="K12" s="20">
        <v>6.5</v>
      </c>
      <c r="L12" s="20">
        <v>5.8</v>
      </c>
      <c r="M12" s="4">
        <f>SUM(F12:L12)</f>
        <v>42.9</v>
      </c>
      <c r="N12" s="13">
        <f>M12/7</f>
        <v>6.1285714285714281</v>
      </c>
      <c r="O12" s="20">
        <v>6.5</v>
      </c>
      <c r="P12" s="5">
        <f>(N12*0.75)+(O12*0.25)</f>
        <v>6.2214285714285715</v>
      </c>
      <c r="Q12" s="9"/>
      <c r="R12" s="20">
        <v>7.3</v>
      </c>
      <c r="S12" s="20">
        <v>4.5999999999999996</v>
      </c>
      <c r="T12" s="20">
        <v>6.4</v>
      </c>
      <c r="U12" s="6">
        <f>(R12*0.5)+(S12*0.25)+(T12*0.25)</f>
        <v>6.4</v>
      </c>
      <c r="V12" s="6">
        <f>(P12+U12)/2</f>
        <v>6.3107142857142859</v>
      </c>
      <c r="W12" s="22"/>
      <c r="X12" s="20">
        <v>5</v>
      </c>
      <c r="Y12" s="20">
        <v>7.2</v>
      </c>
      <c r="Z12" s="20">
        <v>7.8</v>
      </c>
      <c r="AA12" s="20">
        <v>8.5</v>
      </c>
      <c r="AB12" s="20">
        <v>7.5</v>
      </c>
      <c r="AC12" s="20">
        <v>7</v>
      </c>
      <c r="AD12" s="20">
        <v>6.6</v>
      </c>
      <c r="AE12" s="4">
        <f>SUM(X12:AD12)</f>
        <v>49.6</v>
      </c>
      <c r="AF12" s="13">
        <f>AE12/7</f>
        <v>7.0857142857142863</v>
      </c>
      <c r="AG12" s="20">
        <v>7</v>
      </c>
      <c r="AH12" s="5">
        <f>(AF12*0.75)+(AG12*0.25)</f>
        <v>7.0642857142857149</v>
      </c>
      <c r="AI12" s="9"/>
      <c r="AJ12" s="20">
        <v>7.41</v>
      </c>
      <c r="AK12" s="20">
        <v>7.1</v>
      </c>
      <c r="AL12" s="20">
        <v>7.1</v>
      </c>
      <c r="AM12" s="6">
        <f>(AJ12*0.5)+(AK12*0.25)+(AL12*0.25)</f>
        <v>7.2550000000000008</v>
      </c>
      <c r="AN12" s="6">
        <f>(AH12+AM12)/2</f>
        <v>7.1596428571428579</v>
      </c>
      <c r="AO12" s="22"/>
      <c r="AP12" s="20">
        <v>5.4</v>
      </c>
      <c r="AQ12" s="20">
        <v>7</v>
      </c>
      <c r="AR12" s="20">
        <v>7.4</v>
      </c>
      <c r="AS12" s="20">
        <v>7.8</v>
      </c>
      <c r="AT12" s="20">
        <v>7.4</v>
      </c>
      <c r="AU12" s="20">
        <v>6.8</v>
      </c>
      <c r="AV12" s="20">
        <v>6</v>
      </c>
      <c r="AW12" s="4">
        <f>SUM(AP12:AV12)</f>
        <v>47.8</v>
      </c>
      <c r="AX12" s="13">
        <f>AW12/7</f>
        <v>6.8285714285714283</v>
      </c>
      <c r="AY12" s="20">
        <v>6.6</v>
      </c>
      <c r="AZ12" s="5">
        <f>(AX12*0.75)+(AY12*0.25)</f>
        <v>6.7714285714285705</v>
      </c>
      <c r="BA12" s="9"/>
      <c r="BB12" s="20">
        <v>8.33</v>
      </c>
      <c r="BC12" s="20">
        <v>6.8</v>
      </c>
      <c r="BD12" s="20">
        <v>6.5</v>
      </c>
      <c r="BE12" s="6">
        <f>(BB12*0.5)+(BC12*0.25)+(BD12*0.25)</f>
        <v>7.49</v>
      </c>
      <c r="BF12" s="6">
        <f>(AZ12+BE12)/2</f>
        <v>7.1307142857142853</v>
      </c>
      <c r="BG12" s="22"/>
      <c r="BH12" s="20">
        <v>4.5</v>
      </c>
      <c r="BI12" s="20">
        <v>6</v>
      </c>
      <c r="BJ12" s="20">
        <v>6.2</v>
      </c>
      <c r="BK12" s="20">
        <v>7.8</v>
      </c>
      <c r="BL12" s="20">
        <v>6.8</v>
      </c>
      <c r="BM12" s="20">
        <v>6.5</v>
      </c>
      <c r="BN12" s="20">
        <v>6</v>
      </c>
      <c r="BO12" s="4">
        <f>SUM(BH12:BN12)</f>
        <v>43.8</v>
      </c>
      <c r="BP12" s="13">
        <f>BO12/7</f>
        <v>6.2571428571428571</v>
      </c>
      <c r="BQ12" s="20">
        <v>6</v>
      </c>
      <c r="BR12" s="5">
        <f>(BP12*0.75)+(BQ12*0.25)</f>
        <v>6.1928571428571431</v>
      </c>
      <c r="BS12" s="9"/>
      <c r="BT12" s="20">
        <v>7.1</v>
      </c>
      <c r="BU12" s="20">
        <v>6.3</v>
      </c>
      <c r="BV12" s="20">
        <v>5.8</v>
      </c>
      <c r="BW12" s="6">
        <f>(BT12*0.5)+(BU12*0.25)+(BV12*0.25)</f>
        <v>6.5750000000000002</v>
      </c>
      <c r="BX12" s="6">
        <f>(BR12+BW12)/2</f>
        <v>6.3839285714285712</v>
      </c>
      <c r="BY12" s="22"/>
      <c r="BZ12" s="6">
        <f>V12</f>
        <v>6.3107142857142859</v>
      </c>
      <c r="CA12" s="6">
        <f>AN12</f>
        <v>7.1596428571428579</v>
      </c>
      <c r="CB12" s="6">
        <f>BF12</f>
        <v>7.1307142857142853</v>
      </c>
      <c r="CC12" s="6">
        <f>BX12</f>
        <v>6.3839285714285712</v>
      </c>
      <c r="CD12" s="6">
        <f>AVERAGE(BZ12:CC12)</f>
        <v>6.7462499999999999</v>
      </c>
      <c r="CE12">
        <v>2</v>
      </c>
    </row>
    <row r="13" spans="1:83" ht="14">
      <c r="A13" s="15">
        <v>33</v>
      </c>
      <c r="B13" s="44" t="s">
        <v>71</v>
      </c>
      <c r="C13" t="s">
        <v>134</v>
      </c>
      <c r="D13" t="s">
        <v>135</v>
      </c>
      <c r="E13" t="s">
        <v>69</v>
      </c>
      <c r="F13" s="20">
        <v>4.5</v>
      </c>
      <c r="G13" s="20">
        <v>6.5</v>
      </c>
      <c r="H13" s="20">
        <v>6.5</v>
      </c>
      <c r="I13" s="20">
        <v>7.5</v>
      </c>
      <c r="J13" s="20">
        <v>6</v>
      </c>
      <c r="K13" s="20">
        <v>6.3</v>
      </c>
      <c r="L13" s="20">
        <v>5.5</v>
      </c>
      <c r="M13" s="4">
        <f>SUM(F13:L13)</f>
        <v>42.8</v>
      </c>
      <c r="N13" s="13">
        <f>M13/7</f>
        <v>6.1142857142857139</v>
      </c>
      <c r="O13" s="20">
        <v>6.5</v>
      </c>
      <c r="P13" s="5">
        <f>(N13*0.75)+(O13*0.25)</f>
        <v>6.2107142857142854</v>
      </c>
      <c r="Q13" s="9"/>
      <c r="R13" s="20">
        <v>7.9</v>
      </c>
      <c r="S13" s="20">
        <v>5.3</v>
      </c>
      <c r="T13" s="20">
        <v>6.5</v>
      </c>
      <c r="U13" s="6">
        <f>(R13*0.5)+(S13*0.25)+(T13*0.25)</f>
        <v>6.9</v>
      </c>
      <c r="V13" s="6">
        <f>(P13+U13)/2</f>
        <v>6.5553571428571429</v>
      </c>
      <c r="W13" s="22"/>
      <c r="X13" s="20">
        <v>4.8</v>
      </c>
      <c r="Y13" s="20">
        <v>6.8</v>
      </c>
      <c r="Z13" s="20">
        <v>7.5</v>
      </c>
      <c r="AA13" s="20">
        <v>9.5</v>
      </c>
      <c r="AB13" s="20">
        <v>6.8</v>
      </c>
      <c r="AC13" s="20">
        <v>6.8</v>
      </c>
      <c r="AD13" s="20">
        <v>6</v>
      </c>
      <c r="AE13" s="4">
        <f>SUM(X13:AD13)</f>
        <v>48.199999999999996</v>
      </c>
      <c r="AF13" s="13">
        <f>AE13/7</f>
        <v>6.8857142857142852</v>
      </c>
      <c r="AG13" s="20">
        <v>7</v>
      </c>
      <c r="AH13" s="5">
        <f>(AF13*0.75)+(AG13*0.25)</f>
        <v>6.9142857142857137</v>
      </c>
      <c r="AI13" s="9"/>
      <c r="AJ13" s="20">
        <v>6.92</v>
      </c>
      <c r="AK13" s="20">
        <v>6.3</v>
      </c>
      <c r="AL13" s="20">
        <v>7.1</v>
      </c>
      <c r="AM13" s="6">
        <f>(AJ13*0.5)+(AK13*0.25)+(AL13*0.25)</f>
        <v>6.8100000000000005</v>
      </c>
      <c r="AN13" s="6">
        <f>(AH13+AM13)/2</f>
        <v>6.8621428571428567</v>
      </c>
      <c r="AO13" s="22"/>
      <c r="AP13" s="20">
        <v>5.4</v>
      </c>
      <c r="AQ13" s="20">
        <v>7.1</v>
      </c>
      <c r="AR13" s="20">
        <v>7.2</v>
      </c>
      <c r="AS13" s="20">
        <v>8.1</v>
      </c>
      <c r="AT13" s="20">
        <v>6.9</v>
      </c>
      <c r="AU13" s="20">
        <v>6.9</v>
      </c>
      <c r="AV13" s="20">
        <v>5.3</v>
      </c>
      <c r="AW13" s="4">
        <f>SUM(AP13:AV13)</f>
        <v>46.899999999999991</v>
      </c>
      <c r="AX13" s="13">
        <f>AW13/7</f>
        <v>6.6999999999999984</v>
      </c>
      <c r="AY13" s="20">
        <v>6.6</v>
      </c>
      <c r="AZ13" s="5">
        <f>(AX13*0.75)+(AY13*0.25)</f>
        <v>6.6749999999999989</v>
      </c>
      <c r="BA13" s="9"/>
      <c r="BB13" s="20">
        <v>7.71</v>
      </c>
      <c r="BC13" s="20">
        <v>6.7</v>
      </c>
      <c r="BD13" s="20">
        <v>6.6</v>
      </c>
      <c r="BE13" s="6">
        <f>(BB13*0.5)+(BC13*0.25)+(BD13*0.25)</f>
        <v>7.18</v>
      </c>
      <c r="BF13" s="6">
        <f>(AZ13+BE13)/2</f>
        <v>6.9274999999999993</v>
      </c>
      <c r="BG13" s="22"/>
      <c r="BH13" s="20">
        <v>4.9000000000000004</v>
      </c>
      <c r="BI13" s="20">
        <v>5.6</v>
      </c>
      <c r="BJ13" s="20">
        <v>5.4</v>
      </c>
      <c r="BK13" s="20">
        <v>7.5</v>
      </c>
      <c r="BL13" s="20">
        <v>5.8</v>
      </c>
      <c r="BM13" s="20">
        <v>6.5</v>
      </c>
      <c r="BN13" s="20">
        <v>6.8</v>
      </c>
      <c r="BO13" s="4">
        <f>SUM(BH13:BN13)</f>
        <v>42.5</v>
      </c>
      <c r="BP13" s="13">
        <f>BO13/7</f>
        <v>6.0714285714285712</v>
      </c>
      <c r="BQ13" s="20">
        <v>6</v>
      </c>
      <c r="BR13" s="5">
        <f>(BP13*0.75)+(BQ13*0.25)</f>
        <v>6.0535714285714288</v>
      </c>
      <c r="BS13" s="9"/>
      <c r="BT13" s="20">
        <v>7.3079999999999998</v>
      </c>
      <c r="BU13" s="20">
        <v>6</v>
      </c>
      <c r="BV13" s="20">
        <v>5.8</v>
      </c>
      <c r="BW13" s="6">
        <f>(BT13*0.5)+(BU13*0.25)+(BV13*0.25)</f>
        <v>6.6040000000000001</v>
      </c>
      <c r="BX13" s="6">
        <f>(BR13+BW13)/2</f>
        <v>6.3287857142857149</v>
      </c>
      <c r="BY13" s="22"/>
      <c r="BZ13" s="6">
        <f>V13</f>
        <v>6.5553571428571429</v>
      </c>
      <c r="CA13" s="6">
        <f>AN13</f>
        <v>6.8621428571428567</v>
      </c>
      <c r="CB13" s="6">
        <f>BF13</f>
        <v>6.9274999999999993</v>
      </c>
      <c r="CC13" s="6">
        <f>BX13</f>
        <v>6.3287857142857149</v>
      </c>
      <c r="CD13" s="6">
        <f>AVERAGE(BZ13:CC13)</f>
        <v>6.6684464285714284</v>
      </c>
      <c r="CE13">
        <v>3</v>
      </c>
    </row>
    <row r="14" spans="1:83" ht="14">
      <c r="A14" s="15">
        <v>46</v>
      </c>
      <c r="B14" s="44" t="s">
        <v>137</v>
      </c>
      <c r="C14" t="s">
        <v>28</v>
      </c>
      <c r="D14" t="s">
        <v>151</v>
      </c>
      <c r="E14" t="s">
        <v>29</v>
      </c>
      <c r="F14" s="20">
        <v>4.5</v>
      </c>
      <c r="G14" s="20">
        <v>6.5</v>
      </c>
      <c r="H14" s="20">
        <v>5.3</v>
      </c>
      <c r="I14" s="20">
        <v>6.5</v>
      </c>
      <c r="J14" s="20">
        <v>5.5</v>
      </c>
      <c r="K14" s="20">
        <v>6.5</v>
      </c>
      <c r="L14" s="20">
        <v>5.3</v>
      </c>
      <c r="M14" s="4">
        <f>SUM(F14:L14)</f>
        <v>40.099999999999994</v>
      </c>
      <c r="N14" s="13">
        <f>M14/7</f>
        <v>5.7285714285714278</v>
      </c>
      <c r="O14" s="20">
        <v>6.4</v>
      </c>
      <c r="P14" s="5">
        <f>(N14*0.75)+(O14*0.25)</f>
        <v>5.8964285714285705</v>
      </c>
      <c r="Q14" s="9"/>
      <c r="R14" s="20">
        <v>6.4</v>
      </c>
      <c r="S14" s="20">
        <v>4.5999999999999996</v>
      </c>
      <c r="T14" s="20">
        <v>6.2</v>
      </c>
      <c r="U14" s="6">
        <f>(R14*0.5)+(S14*0.25)+(T14*0.25)</f>
        <v>5.8999999999999995</v>
      </c>
      <c r="V14" s="6">
        <f>(P14+U14)/2</f>
        <v>5.8982142857142854</v>
      </c>
      <c r="W14" s="22"/>
      <c r="X14" s="20">
        <v>4.8</v>
      </c>
      <c r="Y14" s="20">
        <v>7.2</v>
      </c>
      <c r="Z14" s="20">
        <v>6.6</v>
      </c>
      <c r="AA14" s="20">
        <v>9</v>
      </c>
      <c r="AB14" s="20">
        <v>7.5</v>
      </c>
      <c r="AC14" s="20">
        <v>7</v>
      </c>
      <c r="AD14" s="20">
        <v>6.8</v>
      </c>
      <c r="AE14" s="4">
        <f>SUM(X14:AD14)</f>
        <v>48.9</v>
      </c>
      <c r="AF14" s="13">
        <f>AE14/7</f>
        <v>6.9857142857142858</v>
      </c>
      <c r="AG14" s="20">
        <v>6.6</v>
      </c>
      <c r="AH14" s="5">
        <f>(AF14*0.75)+(AG14*0.25)</f>
        <v>6.8892857142857142</v>
      </c>
      <c r="AI14" s="9"/>
      <c r="AJ14" s="20">
        <v>7.2</v>
      </c>
      <c r="AK14" s="20">
        <v>6.1</v>
      </c>
      <c r="AL14" s="20">
        <v>6.6</v>
      </c>
      <c r="AM14" s="6">
        <f>(AJ14*0.5)+(AK14*0.25)+(AL14*0.25)</f>
        <v>6.7750000000000004</v>
      </c>
      <c r="AN14" s="6">
        <f>(AH14+AM14)/2</f>
        <v>6.8321428571428573</v>
      </c>
      <c r="AO14" s="22"/>
      <c r="AP14" s="20">
        <v>5.6</v>
      </c>
      <c r="AQ14" s="20">
        <v>7</v>
      </c>
      <c r="AR14" s="20">
        <v>7.2</v>
      </c>
      <c r="AS14" s="20">
        <v>7.3</v>
      </c>
      <c r="AT14" s="20">
        <v>7.2</v>
      </c>
      <c r="AU14" s="20">
        <v>6.9</v>
      </c>
      <c r="AV14" s="20">
        <v>6.5</v>
      </c>
      <c r="AW14" s="4">
        <f>SUM(AP14:AV14)</f>
        <v>47.7</v>
      </c>
      <c r="AX14" s="13">
        <f>AW14/7</f>
        <v>6.8142857142857149</v>
      </c>
      <c r="AY14" s="20">
        <v>7.1</v>
      </c>
      <c r="AZ14" s="5">
        <f>(AX14*0.75)+(AY14*0.25)</f>
        <v>6.8857142857142861</v>
      </c>
      <c r="BA14" s="9"/>
      <c r="BB14" s="20">
        <v>7.83</v>
      </c>
      <c r="BC14" s="20">
        <v>6.8</v>
      </c>
      <c r="BD14" s="20">
        <v>7</v>
      </c>
      <c r="BE14" s="6">
        <f>(BB14*0.5)+(BC14*0.25)+(BD14*0.25)</f>
        <v>7.3650000000000002</v>
      </c>
      <c r="BF14" s="6">
        <f>(AZ14+BE14)/2</f>
        <v>7.1253571428571432</v>
      </c>
      <c r="BG14" s="22"/>
      <c r="BH14" s="20">
        <v>4.5</v>
      </c>
      <c r="BI14" s="20">
        <v>5.4</v>
      </c>
      <c r="BJ14" s="20">
        <v>6.2</v>
      </c>
      <c r="BK14" s="20">
        <v>7.5</v>
      </c>
      <c r="BL14" s="20">
        <v>7</v>
      </c>
      <c r="BM14" s="20">
        <v>6.5</v>
      </c>
      <c r="BN14" s="20">
        <v>8</v>
      </c>
      <c r="BO14" s="4">
        <f>SUM(BH14:BN14)</f>
        <v>45.1</v>
      </c>
      <c r="BP14" s="13">
        <f>BO14/7</f>
        <v>6.4428571428571431</v>
      </c>
      <c r="BQ14" s="20">
        <v>6.5</v>
      </c>
      <c r="BR14" s="5">
        <f>(BP14*0.75)+(BQ14*0.25)</f>
        <v>6.4571428571428573</v>
      </c>
      <c r="BS14" s="9"/>
      <c r="BT14" s="20">
        <v>7.8330000000000002</v>
      </c>
      <c r="BU14" s="20">
        <v>6.4</v>
      </c>
      <c r="BV14" s="20">
        <v>6.5</v>
      </c>
      <c r="BW14" s="6">
        <f>(BT14*0.5)+(BU14*0.25)+(BV14*0.25)</f>
        <v>7.1415000000000006</v>
      </c>
      <c r="BX14" s="6">
        <f>(BR14+BW14)/2</f>
        <v>6.799321428571429</v>
      </c>
      <c r="BY14" s="22"/>
      <c r="BZ14" s="6">
        <f>V14</f>
        <v>5.8982142857142854</v>
      </c>
      <c r="CA14" s="6">
        <f>AN14</f>
        <v>6.8321428571428573</v>
      </c>
      <c r="CB14" s="6">
        <f>BF14</f>
        <v>7.1253571428571432</v>
      </c>
      <c r="CC14" s="6">
        <f>BX14</f>
        <v>6.799321428571429</v>
      </c>
      <c r="CD14" s="6">
        <f>AVERAGE(BZ14:CC14)</f>
        <v>6.6637589285714283</v>
      </c>
      <c r="CE14">
        <v>4</v>
      </c>
    </row>
    <row r="15" spans="1:83" ht="14">
      <c r="A15" s="15">
        <v>88</v>
      </c>
      <c r="B15" s="44" t="s">
        <v>265</v>
      </c>
      <c r="C15" t="s">
        <v>28</v>
      </c>
      <c r="D15" t="s">
        <v>151</v>
      </c>
      <c r="E15" t="s">
        <v>266</v>
      </c>
      <c r="F15" s="20">
        <v>5</v>
      </c>
      <c r="G15" s="20">
        <v>6.5</v>
      </c>
      <c r="H15" s="20">
        <v>5.5</v>
      </c>
      <c r="I15" s="20">
        <v>5.5</v>
      </c>
      <c r="J15" s="20">
        <v>5</v>
      </c>
      <c r="K15" s="20">
        <v>6.5</v>
      </c>
      <c r="L15" s="20">
        <v>4.8</v>
      </c>
      <c r="M15" s="4">
        <f>SUM(F15:L15)</f>
        <v>38.799999999999997</v>
      </c>
      <c r="N15" s="13">
        <f>M15/7</f>
        <v>5.5428571428571427</v>
      </c>
      <c r="O15" s="20">
        <v>6.4</v>
      </c>
      <c r="P15" s="5">
        <f>(N15*0.75)+(O15*0.25)</f>
        <v>5.7571428571428562</v>
      </c>
      <c r="Q15" s="9"/>
      <c r="R15" s="20">
        <v>6.9</v>
      </c>
      <c r="S15" s="20">
        <v>4.3</v>
      </c>
      <c r="T15" s="20">
        <v>6.2</v>
      </c>
      <c r="U15" s="6">
        <f>(R15*0.5)+(S15*0.25)+(T15*0.25)</f>
        <v>6.0750000000000002</v>
      </c>
      <c r="V15" s="6">
        <f>(P15+U15)/2</f>
        <v>5.9160714285714278</v>
      </c>
      <c r="W15" s="22"/>
      <c r="X15" s="20">
        <v>5</v>
      </c>
      <c r="Y15" s="20">
        <v>7</v>
      </c>
      <c r="Z15" s="20">
        <v>5.6</v>
      </c>
      <c r="AA15" s="20">
        <v>6.8</v>
      </c>
      <c r="AB15" s="20">
        <v>5.8</v>
      </c>
      <c r="AC15" s="20">
        <v>6.6</v>
      </c>
      <c r="AD15" s="20">
        <v>6.2</v>
      </c>
      <c r="AE15" s="4">
        <f>SUM(X15:AD15)</f>
        <v>43.000000000000007</v>
      </c>
      <c r="AF15" s="13">
        <f>AE15/7</f>
        <v>6.1428571428571441</v>
      </c>
      <c r="AG15" s="20">
        <v>6.6</v>
      </c>
      <c r="AH15" s="5">
        <f>(AF15*0.75)+(AG15*0.25)</f>
        <v>6.257142857142858</v>
      </c>
      <c r="AI15" s="9"/>
      <c r="AJ15" s="20">
        <v>7.3</v>
      </c>
      <c r="AK15" s="20">
        <v>5.7</v>
      </c>
      <c r="AL15" s="20">
        <v>6.6</v>
      </c>
      <c r="AM15" s="6">
        <f>(AJ15*0.5)+(AK15*0.25)+(AL15*0.25)</f>
        <v>6.7249999999999996</v>
      </c>
      <c r="AN15" s="6">
        <f>(AH15+AM15)/2</f>
        <v>6.4910714285714288</v>
      </c>
      <c r="AO15" s="22"/>
      <c r="AP15" s="20">
        <v>5.2</v>
      </c>
      <c r="AQ15" s="20">
        <v>7.3</v>
      </c>
      <c r="AR15" s="20">
        <v>6.1</v>
      </c>
      <c r="AS15" s="20">
        <v>6.5</v>
      </c>
      <c r="AT15" s="20">
        <v>6.2</v>
      </c>
      <c r="AU15" s="20">
        <v>6</v>
      </c>
      <c r="AV15" s="20">
        <v>5.5</v>
      </c>
      <c r="AW15" s="4">
        <f>SUM(AP15:AV15)</f>
        <v>42.8</v>
      </c>
      <c r="AX15" s="13">
        <f>AW15/7</f>
        <v>6.1142857142857139</v>
      </c>
      <c r="AY15" s="20">
        <v>7.1</v>
      </c>
      <c r="AZ15" s="5">
        <f>(AX15*0.75)+(AY15*0.25)</f>
        <v>6.3607142857142858</v>
      </c>
      <c r="BA15" s="9"/>
      <c r="BB15" s="20">
        <v>7.33</v>
      </c>
      <c r="BC15" s="20">
        <v>6.1</v>
      </c>
      <c r="BD15" s="20">
        <v>7</v>
      </c>
      <c r="BE15" s="6">
        <f>(BB15*0.5)+(BC15*0.25)+(BD15*0.25)</f>
        <v>6.9399999999999995</v>
      </c>
      <c r="BF15" s="6">
        <f>(AZ15+BE15)/2</f>
        <v>6.6503571428571426</v>
      </c>
      <c r="BG15" s="22"/>
      <c r="BH15" s="20">
        <v>5</v>
      </c>
      <c r="BI15" s="20">
        <v>7</v>
      </c>
      <c r="BJ15" s="20">
        <v>4.5</v>
      </c>
      <c r="BK15" s="20">
        <v>6.5</v>
      </c>
      <c r="BL15" s="20">
        <v>4</v>
      </c>
      <c r="BM15" s="20">
        <v>6</v>
      </c>
      <c r="BN15" s="20">
        <v>5.5</v>
      </c>
      <c r="BO15" s="4">
        <f>SUM(BH15:BN15)</f>
        <v>38.5</v>
      </c>
      <c r="BP15" s="13">
        <f>BO15/7</f>
        <v>5.5</v>
      </c>
      <c r="BQ15" s="20">
        <v>6.5</v>
      </c>
      <c r="BR15" s="5">
        <f>(BP15*0.75)+(BQ15*0.25)</f>
        <v>5.75</v>
      </c>
      <c r="BS15" s="9"/>
      <c r="BT15" s="20">
        <v>6.9</v>
      </c>
      <c r="BU15" s="20">
        <v>5.2</v>
      </c>
      <c r="BV15" s="20">
        <v>6.5</v>
      </c>
      <c r="BW15" s="6">
        <f>(BT15*0.5)+(BU15*0.25)+(BV15*0.25)</f>
        <v>6.375</v>
      </c>
      <c r="BX15" s="6">
        <f>(BR15+BW15)/2</f>
        <v>6.0625</v>
      </c>
      <c r="BY15" s="22"/>
      <c r="BZ15" s="6">
        <f>V15</f>
        <v>5.9160714285714278</v>
      </c>
      <c r="CA15" s="6">
        <f>AN15</f>
        <v>6.4910714285714288</v>
      </c>
      <c r="CB15" s="6">
        <f>BF15</f>
        <v>6.6503571428571426</v>
      </c>
      <c r="CC15" s="6">
        <f>BX15</f>
        <v>6.0625</v>
      </c>
      <c r="CD15" s="6">
        <f>AVERAGE(BZ15:CC15)</f>
        <v>6.2799999999999994</v>
      </c>
      <c r="CE15">
        <v>5</v>
      </c>
    </row>
    <row r="16" spans="1:83" ht="14">
      <c r="A16" s="15">
        <v>72</v>
      </c>
      <c r="B16" s="44" t="s">
        <v>261</v>
      </c>
      <c r="C16" t="s">
        <v>26</v>
      </c>
      <c r="D16" t="s">
        <v>156</v>
      </c>
      <c r="E16" t="s">
        <v>86</v>
      </c>
      <c r="F16" s="20">
        <v>5.3</v>
      </c>
      <c r="G16" s="20">
        <v>6.5</v>
      </c>
      <c r="H16" s="20">
        <v>5.8</v>
      </c>
      <c r="I16" s="20">
        <v>5.3</v>
      </c>
      <c r="J16" s="20">
        <v>4.5</v>
      </c>
      <c r="K16" s="20">
        <v>5.5</v>
      </c>
      <c r="L16" s="20">
        <v>4</v>
      </c>
      <c r="M16" s="4">
        <f t="shared" ref="M16:M24" si="0">SUM(F16:L16)</f>
        <v>36.900000000000006</v>
      </c>
      <c r="N16" s="13">
        <f t="shared" ref="N16:N24" si="1">M16/7</f>
        <v>5.2714285714285722</v>
      </c>
      <c r="O16" s="20">
        <v>6.4</v>
      </c>
      <c r="P16" s="5">
        <f t="shared" ref="P16:P24" si="2">(N16*0.75)+(O16*0.25)</f>
        <v>5.5535714285714288</v>
      </c>
      <c r="Q16" s="9"/>
      <c r="R16" s="20">
        <v>7.2</v>
      </c>
      <c r="S16" s="20">
        <v>4.9000000000000004</v>
      </c>
      <c r="T16" s="20">
        <v>6.4</v>
      </c>
      <c r="U16" s="6">
        <f t="shared" ref="U16:U24" si="3">(R16*0.5)+(S16*0.25)+(T16*0.25)</f>
        <v>6.4250000000000007</v>
      </c>
      <c r="V16" s="6">
        <f t="shared" ref="V16:V24" si="4">(P16+U16)/2</f>
        <v>5.9892857142857148</v>
      </c>
      <c r="W16" s="22"/>
      <c r="X16" s="20">
        <v>5.2</v>
      </c>
      <c r="Y16" s="20">
        <v>6.7</v>
      </c>
      <c r="Z16" s="20">
        <v>6.2</v>
      </c>
      <c r="AA16" s="20">
        <v>6.2</v>
      </c>
      <c r="AB16" s="20">
        <v>5.4</v>
      </c>
      <c r="AC16" s="20">
        <v>5.8</v>
      </c>
      <c r="AD16" s="20">
        <v>6.8</v>
      </c>
      <c r="AE16" s="4">
        <f t="shared" ref="AE16:AE24" si="5">SUM(X16:AD16)</f>
        <v>42.3</v>
      </c>
      <c r="AF16" s="13">
        <f t="shared" ref="AF16:AF24" si="6">AE16/7</f>
        <v>6.0428571428571427</v>
      </c>
      <c r="AG16" s="20">
        <v>6.7</v>
      </c>
      <c r="AH16" s="5">
        <f t="shared" ref="AH16:AH24" si="7">(AF16*0.75)+(AG16*0.25)</f>
        <v>6.2071428571428564</v>
      </c>
      <c r="AI16" s="9"/>
      <c r="AJ16" s="20">
        <v>7.3</v>
      </c>
      <c r="AK16" s="20">
        <v>6.2</v>
      </c>
      <c r="AL16" s="20">
        <v>6.8</v>
      </c>
      <c r="AM16" s="6">
        <f t="shared" ref="AM16:AM24" si="8">(AJ16*0.5)+(AK16*0.25)+(AL16*0.25)</f>
        <v>6.9</v>
      </c>
      <c r="AN16" s="6">
        <f t="shared" ref="AN16:AN24" si="9">(AH16+AM16)/2</f>
        <v>6.5535714285714288</v>
      </c>
      <c r="AO16" s="22"/>
      <c r="AP16" s="20">
        <v>5.4</v>
      </c>
      <c r="AQ16" s="20">
        <v>6</v>
      </c>
      <c r="AR16" s="20">
        <v>6.3</v>
      </c>
      <c r="AS16" s="20">
        <v>6.2</v>
      </c>
      <c r="AT16" s="20">
        <v>5.9</v>
      </c>
      <c r="AU16" s="20">
        <v>6</v>
      </c>
      <c r="AV16" s="20">
        <v>5.4</v>
      </c>
      <c r="AW16" s="4">
        <f t="shared" ref="AW16:AW24" si="10">SUM(AP16:AV16)</f>
        <v>41.199999999999996</v>
      </c>
      <c r="AX16" s="13">
        <f t="shared" ref="AX16:AX24" si="11">AW16/7</f>
        <v>5.8857142857142852</v>
      </c>
      <c r="AY16" s="20">
        <v>6.6</v>
      </c>
      <c r="AZ16" s="5">
        <f t="shared" ref="AZ16:AZ24" si="12">(AX16*0.75)+(AY16*0.25)</f>
        <v>6.0642857142857132</v>
      </c>
      <c r="BA16" s="9"/>
      <c r="BB16" s="20">
        <v>7.18</v>
      </c>
      <c r="BC16" s="20">
        <v>5.8</v>
      </c>
      <c r="BD16" s="20">
        <v>6.8</v>
      </c>
      <c r="BE16" s="6">
        <f t="shared" ref="BE16:BE24" si="13">(BB16*0.5)+(BC16*0.25)+(BD16*0.25)</f>
        <v>6.74</v>
      </c>
      <c r="BF16" s="6">
        <f t="shared" ref="BF16:BF24" si="14">(AZ16+BE16)/2</f>
        <v>6.4021428571428567</v>
      </c>
      <c r="BG16" s="22"/>
      <c r="BH16" s="20">
        <v>4.8</v>
      </c>
      <c r="BI16" s="20">
        <v>5.5</v>
      </c>
      <c r="BJ16" s="20">
        <v>5.4</v>
      </c>
      <c r="BK16" s="20">
        <v>5</v>
      </c>
      <c r="BL16" s="20">
        <v>5</v>
      </c>
      <c r="BM16" s="20">
        <v>7</v>
      </c>
      <c r="BN16" s="20">
        <v>7</v>
      </c>
      <c r="BO16" s="4">
        <f t="shared" ref="BO16:BO24" si="15">SUM(BH16:BN16)</f>
        <v>39.700000000000003</v>
      </c>
      <c r="BP16" s="13">
        <f t="shared" ref="BP16:BP24" si="16">BO16/7</f>
        <v>5.6714285714285717</v>
      </c>
      <c r="BQ16" s="20">
        <v>5.6</v>
      </c>
      <c r="BR16" s="5">
        <f t="shared" ref="BR16:BR24" si="17">(BP16*0.75)+(BQ16*0.25)</f>
        <v>5.6535714285714285</v>
      </c>
      <c r="BS16" s="9"/>
      <c r="BT16" s="20">
        <v>7.3</v>
      </c>
      <c r="BU16" s="20">
        <v>5.5</v>
      </c>
      <c r="BV16" s="20">
        <v>5</v>
      </c>
      <c r="BW16" s="6">
        <f t="shared" ref="BW16:BW24" si="18">(BT16*0.5)+(BU16*0.25)+(BV16*0.25)</f>
        <v>6.2750000000000004</v>
      </c>
      <c r="BX16" s="6">
        <f t="shared" ref="BX16:BX24" si="19">(BR16+BW16)/2</f>
        <v>5.9642857142857144</v>
      </c>
      <c r="BY16" s="22"/>
      <c r="BZ16" s="6">
        <f t="shared" ref="BZ16:BZ24" si="20">V16</f>
        <v>5.9892857142857148</v>
      </c>
      <c r="CA16" s="6">
        <f t="shared" ref="CA16:CA24" si="21">AN16</f>
        <v>6.5535714285714288</v>
      </c>
      <c r="CB16" s="6">
        <f t="shared" ref="CB16:CB24" si="22">BF16</f>
        <v>6.4021428571428567</v>
      </c>
      <c r="CC16" s="6">
        <f t="shared" ref="CC16:CC24" si="23">BX16</f>
        <v>5.9642857142857144</v>
      </c>
      <c r="CD16" s="6">
        <f t="shared" ref="CD16:CD24" si="24">AVERAGE(BZ16:CC16)</f>
        <v>6.2273214285714289</v>
      </c>
      <c r="CE16">
        <v>6</v>
      </c>
    </row>
    <row r="17" spans="1:82" ht="14">
      <c r="A17" s="15">
        <v>8</v>
      </c>
      <c r="B17" s="44" t="s">
        <v>76</v>
      </c>
      <c r="C17" t="s">
        <v>26</v>
      </c>
      <c r="D17" t="s">
        <v>156</v>
      </c>
      <c r="E17" t="s">
        <v>86</v>
      </c>
      <c r="F17" s="20">
        <v>5</v>
      </c>
      <c r="G17" s="20">
        <v>6.5</v>
      </c>
      <c r="H17" s="20">
        <v>6.3</v>
      </c>
      <c r="I17" s="20">
        <v>5.8</v>
      </c>
      <c r="J17" s="20">
        <v>3.5</v>
      </c>
      <c r="K17" s="20">
        <v>6</v>
      </c>
      <c r="L17" s="20">
        <v>5.5</v>
      </c>
      <c r="M17" s="4">
        <f t="shared" si="0"/>
        <v>38.6</v>
      </c>
      <c r="N17" s="13">
        <f t="shared" si="1"/>
        <v>5.5142857142857142</v>
      </c>
      <c r="O17" s="20">
        <v>6.4</v>
      </c>
      <c r="P17" s="5">
        <f t="shared" si="2"/>
        <v>5.7357142857142858</v>
      </c>
      <c r="Q17" s="9"/>
      <c r="R17" s="20">
        <v>6.2</v>
      </c>
      <c r="S17" s="20">
        <v>5.0999999999999996</v>
      </c>
      <c r="T17" s="20">
        <v>6.3</v>
      </c>
      <c r="U17" s="6">
        <f t="shared" si="3"/>
        <v>5.95</v>
      </c>
      <c r="V17" s="6">
        <f t="shared" si="4"/>
        <v>5.8428571428571434</v>
      </c>
      <c r="W17" s="22"/>
      <c r="X17" s="20">
        <v>4.8</v>
      </c>
      <c r="Y17" s="20">
        <v>5.7</v>
      </c>
      <c r="Z17" s="20">
        <v>7.4</v>
      </c>
      <c r="AA17" s="20">
        <v>6</v>
      </c>
      <c r="AB17" s="20">
        <v>4.8</v>
      </c>
      <c r="AC17" s="20">
        <v>5.6</v>
      </c>
      <c r="AD17" s="20">
        <v>6.4</v>
      </c>
      <c r="AE17" s="4">
        <f t="shared" si="5"/>
        <v>40.699999999999996</v>
      </c>
      <c r="AF17" s="13">
        <f t="shared" si="6"/>
        <v>5.8142857142857141</v>
      </c>
      <c r="AG17" s="20">
        <v>6.7</v>
      </c>
      <c r="AH17" s="5">
        <f t="shared" si="7"/>
        <v>6.0357142857142856</v>
      </c>
      <c r="AI17" s="9"/>
      <c r="AJ17" s="20">
        <v>6.3</v>
      </c>
      <c r="AK17" s="20">
        <v>5.3</v>
      </c>
      <c r="AL17" s="20">
        <v>6.8</v>
      </c>
      <c r="AM17" s="6">
        <f t="shared" si="8"/>
        <v>6.1749999999999998</v>
      </c>
      <c r="AN17" s="6">
        <f t="shared" si="9"/>
        <v>6.1053571428571427</v>
      </c>
      <c r="AO17" s="22"/>
      <c r="AP17" s="20">
        <v>5.2</v>
      </c>
      <c r="AQ17" s="20">
        <v>7</v>
      </c>
      <c r="AR17" s="20">
        <v>7.2</v>
      </c>
      <c r="AS17" s="20">
        <v>6.2</v>
      </c>
      <c r="AT17" s="20">
        <v>5.3</v>
      </c>
      <c r="AU17" s="20">
        <v>6.1</v>
      </c>
      <c r="AV17" s="20">
        <v>5.3</v>
      </c>
      <c r="AW17" s="4">
        <f t="shared" si="10"/>
        <v>42.3</v>
      </c>
      <c r="AX17" s="13">
        <f t="shared" si="11"/>
        <v>6.0428571428571427</v>
      </c>
      <c r="AY17" s="20">
        <v>6.7</v>
      </c>
      <c r="AZ17" s="5">
        <f t="shared" si="12"/>
        <v>6.2071428571428564</v>
      </c>
      <c r="BA17" s="9"/>
      <c r="BB17" s="20">
        <v>7.08</v>
      </c>
      <c r="BC17" s="20">
        <v>5.8</v>
      </c>
      <c r="BD17" s="20">
        <v>7</v>
      </c>
      <c r="BE17" s="6">
        <f t="shared" si="13"/>
        <v>6.74</v>
      </c>
      <c r="BF17" s="6">
        <f t="shared" si="14"/>
        <v>6.4735714285714288</v>
      </c>
      <c r="BG17" s="22"/>
      <c r="BH17" s="20">
        <v>5</v>
      </c>
      <c r="BI17" s="20">
        <v>6</v>
      </c>
      <c r="BJ17" s="20">
        <v>5.5</v>
      </c>
      <c r="BK17" s="20">
        <v>5.8</v>
      </c>
      <c r="BL17" s="20">
        <v>4.5</v>
      </c>
      <c r="BM17" s="20">
        <v>6</v>
      </c>
      <c r="BN17" s="20">
        <v>6</v>
      </c>
      <c r="BO17" s="4">
        <f t="shared" si="15"/>
        <v>38.799999999999997</v>
      </c>
      <c r="BP17" s="13">
        <f t="shared" si="16"/>
        <v>5.5428571428571427</v>
      </c>
      <c r="BQ17" s="20">
        <v>5.6</v>
      </c>
      <c r="BR17" s="5">
        <f t="shared" si="17"/>
        <v>5.5571428571428569</v>
      </c>
      <c r="BS17" s="9"/>
      <c r="BT17" s="20">
        <v>7.1820000000000004</v>
      </c>
      <c r="BU17" s="20">
        <v>5.5</v>
      </c>
      <c r="BV17" s="20">
        <v>5.2</v>
      </c>
      <c r="BW17" s="6">
        <f t="shared" si="18"/>
        <v>6.266</v>
      </c>
      <c r="BX17" s="6">
        <f t="shared" si="19"/>
        <v>5.9115714285714285</v>
      </c>
      <c r="BY17" s="22"/>
      <c r="BZ17" s="6">
        <f t="shared" si="20"/>
        <v>5.8428571428571434</v>
      </c>
      <c r="CA17" s="6">
        <f t="shared" si="21"/>
        <v>6.1053571428571427</v>
      </c>
      <c r="CB17" s="6">
        <f t="shared" si="22"/>
        <v>6.4735714285714288</v>
      </c>
      <c r="CC17" s="6">
        <f t="shared" si="23"/>
        <v>5.9115714285714285</v>
      </c>
      <c r="CD17" s="6">
        <f t="shared" si="24"/>
        <v>6.0833392857142856</v>
      </c>
    </row>
    <row r="18" spans="1:82" ht="14">
      <c r="A18" s="15">
        <v>38</v>
      </c>
      <c r="B18" s="44" t="s">
        <v>274</v>
      </c>
      <c r="C18" t="s">
        <v>3</v>
      </c>
      <c r="D18" t="s">
        <v>160</v>
      </c>
      <c r="E18" t="s">
        <v>273</v>
      </c>
      <c r="F18" s="20">
        <v>5.2</v>
      </c>
      <c r="G18" s="20">
        <v>6</v>
      </c>
      <c r="H18" s="20">
        <v>5.5</v>
      </c>
      <c r="I18" s="20">
        <v>6</v>
      </c>
      <c r="J18" s="20">
        <v>5</v>
      </c>
      <c r="K18" s="20">
        <v>6.3</v>
      </c>
      <c r="L18" s="20">
        <v>5</v>
      </c>
      <c r="M18" s="4">
        <f>SUM(F18:L18)</f>
        <v>39</v>
      </c>
      <c r="N18" s="13">
        <f>M18/7</f>
        <v>5.5714285714285712</v>
      </c>
      <c r="O18" s="20">
        <v>6.3</v>
      </c>
      <c r="P18" s="5">
        <f>(N18*0.75)+(O18*0.25)</f>
        <v>5.753571428571429</v>
      </c>
      <c r="Q18" s="9"/>
      <c r="R18" s="20">
        <v>6.2</v>
      </c>
      <c r="S18" s="20">
        <v>4.4000000000000004</v>
      </c>
      <c r="T18" s="20">
        <v>6.3</v>
      </c>
      <c r="U18" s="6">
        <f>(R18*0.5)+(S18*0.25)+(T18*0.25)</f>
        <v>5.7750000000000004</v>
      </c>
      <c r="V18" s="6">
        <f>(P18+U18)/2</f>
        <v>5.7642857142857142</v>
      </c>
      <c r="W18" s="22"/>
      <c r="X18" s="20">
        <v>4.5999999999999996</v>
      </c>
      <c r="Y18" s="20">
        <v>7</v>
      </c>
      <c r="Z18" s="20">
        <v>5.2</v>
      </c>
      <c r="AA18" s="20">
        <v>8</v>
      </c>
      <c r="AB18" s="20">
        <v>5.4</v>
      </c>
      <c r="AC18" s="20">
        <v>6.2</v>
      </c>
      <c r="AD18" s="20">
        <v>5.6</v>
      </c>
      <c r="AE18" s="4">
        <f>SUM(X18:AD18)</f>
        <v>42.000000000000007</v>
      </c>
      <c r="AF18" s="13">
        <f>AE18/7</f>
        <v>6.0000000000000009</v>
      </c>
      <c r="AG18" s="20">
        <v>6.8</v>
      </c>
      <c r="AH18" s="5">
        <f>(AF18*0.75)+(AG18*0.25)</f>
        <v>6.2000000000000011</v>
      </c>
      <c r="AI18" s="9"/>
      <c r="AJ18" s="20">
        <v>6.7</v>
      </c>
      <c r="AK18" s="20">
        <v>6.2</v>
      </c>
      <c r="AL18" s="20">
        <v>6.5</v>
      </c>
      <c r="AM18" s="6">
        <f>(AJ18*0.5)+(AK18*0.25)+(AL18*0.25)</f>
        <v>6.5250000000000004</v>
      </c>
      <c r="AN18" s="6">
        <f>(AH18+AM18)/2</f>
        <v>6.3625000000000007</v>
      </c>
      <c r="AO18" s="22"/>
      <c r="AP18" s="20">
        <v>5</v>
      </c>
      <c r="AQ18" s="20">
        <v>7</v>
      </c>
      <c r="AR18" s="20">
        <v>6.7</v>
      </c>
      <c r="AS18" s="20">
        <v>7.2</v>
      </c>
      <c r="AT18" s="20">
        <v>6.2</v>
      </c>
      <c r="AU18" s="20">
        <v>6.4</v>
      </c>
      <c r="AV18" s="20">
        <v>5.5</v>
      </c>
      <c r="AW18" s="4">
        <f>SUM(AP18:AV18)</f>
        <v>44</v>
      </c>
      <c r="AX18" s="13">
        <f>AW18/7</f>
        <v>6.2857142857142856</v>
      </c>
      <c r="AY18" s="20">
        <v>6.3</v>
      </c>
      <c r="AZ18" s="5">
        <f>(AX18*0.75)+(AY18*0.25)</f>
        <v>6.2892857142857146</v>
      </c>
      <c r="BA18" s="9"/>
      <c r="BB18" s="20">
        <v>7</v>
      </c>
      <c r="BC18" s="20">
        <v>5.7</v>
      </c>
      <c r="BD18" s="20">
        <v>6.4</v>
      </c>
      <c r="BE18" s="6">
        <f>(BB18*0.5)+(BC18*0.25)+(BD18*0.25)</f>
        <v>6.5250000000000004</v>
      </c>
      <c r="BF18" s="6">
        <f>(AZ18+BE18)/2</f>
        <v>6.4071428571428575</v>
      </c>
      <c r="BG18" s="22"/>
      <c r="BH18" s="20">
        <v>4.5</v>
      </c>
      <c r="BI18" s="20">
        <v>5.7</v>
      </c>
      <c r="BJ18" s="20">
        <v>5</v>
      </c>
      <c r="BK18" s="20">
        <v>6.4</v>
      </c>
      <c r="BL18" s="20">
        <v>4</v>
      </c>
      <c r="BM18" s="20">
        <v>6</v>
      </c>
      <c r="BN18" s="20">
        <v>5.8</v>
      </c>
      <c r="BO18" s="4">
        <f>SUM(BH18:BN18)</f>
        <v>37.4</v>
      </c>
      <c r="BP18" s="13">
        <f>BO18/7</f>
        <v>5.3428571428571425</v>
      </c>
      <c r="BQ18" s="20">
        <v>5.2</v>
      </c>
      <c r="BR18" s="5">
        <f>(BP18*0.75)+(BQ18*0.25)</f>
        <v>5.3071428571428569</v>
      </c>
      <c r="BS18" s="9"/>
      <c r="BT18" s="20">
        <v>6.8179999999999996</v>
      </c>
      <c r="BU18" s="20">
        <v>4.8</v>
      </c>
      <c r="BV18" s="20">
        <v>5</v>
      </c>
      <c r="BW18" s="6">
        <f>(BT18*0.5)+(BU18*0.25)+(BV18*0.25)</f>
        <v>5.859</v>
      </c>
      <c r="BX18" s="6">
        <f>(BR18+BW18)/2</f>
        <v>5.5830714285714285</v>
      </c>
      <c r="BY18" s="22"/>
      <c r="BZ18" s="6">
        <f>V18</f>
        <v>5.7642857142857142</v>
      </c>
      <c r="CA18" s="6">
        <f>AN18</f>
        <v>6.3625000000000007</v>
      </c>
      <c r="CB18" s="6">
        <f>BF18</f>
        <v>6.4071428571428575</v>
      </c>
      <c r="CC18" s="6">
        <f>BX18</f>
        <v>5.5830714285714285</v>
      </c>
      <c r="CD18" s="6">
        <f>AVERAGE(BZ18:CC18)</f>
        <v>6.0292500000000002</v>
      </c>
    </row>
    <row r="19" spans="1:82" ht="14">
      <c r="A19" s="15">
        <v>10</v>
      </c>
      <c r="B19" s="44" t="s">
        <v>91</v>
      </c>
      <c r="C19" s="43" t="s">
        <v>134</v>
      </c>
      <c r="D19" s="43" t="s">
        <v>135</v>
      </c>
      <c r="E19" t="s">
        <v>27</v>
      </c>
      <c r="F19" s="20">
        <v>3.5</v>
      </c>
      <c r="G19" s="20">
        <v>6</v>
      </c>
      <c r="H19" s="20">
        <v>5.5</v>
      </c>
      <c r="I19" s="20">
        <v>5</v>
      </c>
      <c r="J19" s="20">
        <v>5</v>
      </c>
      <c r="K19" s="20">
        <v>6</v>
      </c>
      <c r="L19" s="20">
        <v>4</v>
      </c>
      <c r="M19" s="4">
        <f t="shared" si="0"/>
        <v>35</v>
      </c>
      <c r="N19" s="13">
        <f t="shared" si="1"/>
        <v>5</v>
      </c>
      <c r="O19" s="20">
        <v>6.2</v>
      </c>
      <c r="P19" s="5">
        <f t="shared" si="2"/>
        <v>5.3</v>
      </c>
      <c r="Q19" s="9"/>
      <c r="R19" s="20">
        <v>6.7</v>
      </c>
      <c r="S19" s="20">
        <v>4.5</v>
      </c>
      <c r="T19" s="20">
        <v>6.4</v>
      </c>
      <c r="U19" s="6">
        <f t="shared" si="3"/>
        <v>6.0749999999999993</v>
      </c>
      <c r="V19" s="6">
        <f t="shared" si="4"/>
        <v>5.6875</v>
      </c>
      <c r="W19" s="22"/>
      <c r="X19" s="20">
        <v>3.7</v>
      </c>
      <c r="Y19" s="20">
        <v>6.8</v>
      </c>
      <c r="Z19" s="20">
        <v>6.6</v>
      </c>
      <c r="AA19" s="20">
        <v>6.4</v>
      </c>
      <c r="AB19" s="20">
        <v>5</v>
      </c>
      <c r="AC19" s="20">
        <v>5.5</v>
      </c>
      <c r="AD19" s="20">
        <v>5.4</v>
      </c>
      <c r="AE19" s="4">
        <f t="shared" si="5"/>
        <v>39.4</v>
      </c>
      <c r="AF19" s="13">
        <f t="shared" si="6"/>
        <v>5.6285714285714281</v>
      </c>
      <c r="AG19" s="20">
        <v>7</v>
      </c>
      <c r="AH19" s="5">
        <f t="shared" si="7"/>
        <v>5.9714285714285715</v>
      </c>
      <c r="AI19" s="9"/>
      <c r="AJ19" s="20">
        <v>6.3</v>
      </c>
      <c r="AK19" s="20">
        <v>5.9</v>
      </c>
      <c r="AL19" s="20">
        <v>7</v>
      </c>
      <c r="AM19" s="6">
        <f t="shared" si="8"/>
        <v>6.375</v>
      </c>
      <c r="AN19" s="6">
        <f t="shared" si="9"/>
        <v>6.1732142857142858</v>
      </c>
      <c r="AO19" s="22"/>
      <c r="AP19" s="20">
        <v>4.3</v>
      </c>
      <c r="AQ19" s="20">
        <v>6.9</v>
      </c>
      <c r="AR19" s="20">
        <v>6.8</v>
      </c>
      <c r="AS19" s="20">
        <v>6.2</v>
      </c>
      <c r="AT19" s="20">
        <v>6</v>
      </c>
      <c r="AU19" s="20">
        <v>5.7</v>
      </c>
      <c r="AV19" s="20">
        <v>5.3</v>
      </c>
      <c r="AW19" s="4">
        <f t="shared" si="10"/>
        <v>41.199999999999996</v>
      </c>
      <c r="AX19" s="13">
        <f t="shared" si="11"/>
        <v>5.8857142857142852</v>
      </c>
      <c r="AY19" s="20">
        <v>6.6</v>
      </c>
      <c r="AZ19" s="5">
        <f t="shared" si="12"/>
        <v>6.0642857142857132</v>
      </c>
      <c r="BA19" s="9"/>
      <c r="BB19" s="20">
        <v>7.17</v>
      </c>
      <c r="BC19" s="20">
        <v>6.2</v>
      </c>
      <c r="BD19" s="20">
        <v>6.5</v>
      </c>
      <c r="BE19" s="6">
        <f t="shared" si="13"/>
        <v>6.76</v>
      </c>
      <c r="BF19" s="6">
        <f t="shared" si="14"/>
        <v>6.4121428571428565</v>
      </c>
      <c r="BG19" s="22"/>
      <c r="BH19" s="20">
        <v>2.5</v>
      </c>
      <c r="BI19" s="20">
        <v>6</v>
      </c>
      <c r="BJ19" s="20">
        <v>5.4</v>
      </c>
      <c r="BK19" s="20">
        <v>6</v>
      </c>
      <c r="BL19" s="20">
        <v>4</v>
      </c>
      <c r="BM19" s="20">
        <v>5.8</v>
      </c>
      <c r="BN19" s="20">
        <v>5.5</v>
      </c>
      <c r="BO19" s="4">
        <f t="shared" si="15"/>
        <v>35.200000000000003</v>
      </c>
      <c r="BP19" s="13">
        <f t="shared" si="16"/>
        <v>5.0285714285714294</v>
      </c>
      <c r="BQ19" s="20">
        <v>6</v>
      </c>
      <c r="BR19" s="5">
        <f t="shared" si="17"/>
        <v>5.2714285714285722</v>
      </c>
      <c r="BS19" s="9"/>
      <c r="BT19" s="20">
        <v>6</v>
      </c>
      <c r="BU19" s="20">
        <v>5.5</v>
      </c>
      <c r="BV19" s="20">
        <v>5.8</v>
      </c>
      <c r="BW19" s="6">
        <f t="shared" si="18"/>
        <v>5.8250000000000002</v>
      </c>
      <c r="BX19" s="6">
        <f t="shared" si="19"/>
        <v>5.5482142857142858</v>
      </c>
      <c r="BY19" s="22"/>
      <c r="BZ19" s="6">
        <f t="shared" si="20"/>
        <v>5.6875</v>
      </c>
      <c r="CA19" s="6">
        <f t="shared" si="21"/>
        <v>6.1732142857142858</v>
      </c>
      <c r="CB19" s="6">
        <f t="shared" si="22"/>
        <v>6.4121428571428565</v>
      </c>
      <c r="CC19" s="6">
        <f t="shared" si="23"/>
        <v>5.5482142857142858</v>
      </c>
      <c r="CD19" s="6">
        <f t="shared" si="24"/>
        <v>5.9552678571428572</v>
      </c>
    </row>
    <row r="20" spans="1:82" ht="14">
      <c r="A20" s="15">
        <v>39</v>
      </c>
      <c r="B20" s="44" t="s">
        <v>275</v>
      </c>
      <c r="C20" t="s">
        <v>3</v>
      </c>
      <c r="D20" t="s">
        <v>160</v>
      </c>
      <c r="E20" t="s">
        <v>273</v>
      </c>
      <c r="F20" s="20">
        <v>4.5</v>
      </c>
      <c r="G20" s="20">
        <v>6</v>
      </c>
      <c r="H20" s="20">
        <v>5.3</v>
      </c>
      <c r="I20" s="20">
        <v>5.3</v>
      </c>
      <c r="J20" s="20">
        <v>5.5</v>
      </c>
      <c r="K20" s="20">
        <v>6.5</v>
      </c>
      <c r="L20" s="20">
        <v>4.5</v>
      </c>
      <c r="M20" s="4">
        <f t="shared" si="0"/>
        <v>37.6</v>
      </c>
      <c r="N20" s="13">
        <f t="shared" si="1"/>
        <v>5.3714285714285719</v>
      </c>
      <c r="O20" s="20">
        <v>5.3</v>
      </c>
      <c r="P20" s="5">
        <f t="shared" si="2"/>
        <v>5.3535714285714286</v>
      </c>
      <c r="Q20" s="9"/>
      <c r="R20" s="20">
        <v>7.8</v>
      </c>
      <c r="S20" s="20">
        <v>3.9</v>
      </c>
      <c r="T20" s="20">
        <v>5</v>
      </c>
      <c r="U20" s="6">
        <f t="shared" si="3"/>
        <v>6.125</v>
      </c>
      <c r="V20" s="6">
        <f t="shared" si="4"/>
        <v>5.7392857142857139</v>
      </c>
      <c r="W20" s="22"/>
      <c r="X20" s="20">
        <v>4.5999999999999996</v>
      </c>
      <c r="Y20" s="20">
        <v>5.2</v>
      </c>
      <c r="Z20" s="20">
        <v>7.4</v>
      </c>
      <c r="AA20" s="20">
        <v>6.4</v>
      </c>
      <c r="AB20" s="20">
        <v>5.2</v>
      </c>
      <c r="AC20" s="20">
        <v>5.4</v>
      </c>
      <c r="AD20" s="20">
        <v>5.2</v>
      </c>
      <c r="AE20" s="4">
        <f t="shared" si="5"/>
        <v>39.400000000000006</v>
      </c>
      <c r="AF20" s="13">
        <f t="shared" si="6"/>
        <v>5.628571428571429</v>
      </c>
      <c r="AG20" s="20">
        <v>6.6</v>
      </c>
      <c r="AH20" s="5">
        <f t="shared" si="7"/>
        <v>5.8714285714285719</v>
      </c>
      <c r="AI20" s="9"/>
      <c r="AJ20" s="20">
        <v>6.5</v>
      </c>
      <c r="AK20" s="20">
        <v>5.3</v>
      </c>
      <c r="AL20" s="20">
        <v>6.4</v>
      </c>
      <c r="AM20" s="6">
        <f t="shared" si="8"/>
        <v>6.1750000000000007</v>
      </c>
      <c r="AN20" s="6">
        <f t="shared" si="9"/>
        <v>6.0232142857142863</v>
      </c>
      <c r="AO20" s="22"/>
      <c r="AP20" s="20">
        <v>5.2</v>
      </c>
      <c r="AQ20" s="20">
        <v>6.1</v>
      </c>
      <c r="AR20" s="20">
        <v>6.2</v>
      </c>
      <c r="AS20" s="20">
        <v>6.1</v>
      </c>
      <c r="AT20" s="20">
        <v>6.3</v>
      </c>
      <c r="AU20" s="20">
        <v>5.6</v>
      </c>
      <c r="AV20" s="20">
        <v>5.6</v>
      </c>
      <c r="AW20" s="4">
        <f t="shared" si="10"/>
        <v>41.1</v>
      </c>
      <c r="AX20" s="13">
        <f t="shared" si="11"/>
        <v>5.8714285714285719</v>
      </c>
      <c r="AY20" s="20">
        <v>6</v>
      </c>
      <c r="AZ20" s="5">
        <f t="shared" si="12"/>
        <v>5.9035714285714285</v>
      </c>
      <c r="BA20" s="9"/>
      <c r="BB20" s="20">
        <v>7.42</v>
      </c>
      <c r="BC20" s="20">
        <v>5.6</v>
      </c>
      <c r="BD20" s="20">
        <v>5.6</v>
      </c>
      <c r="BE20" s="6">
        <f t="shared" si="13"/>
        <v>6.51</v>
      </c>
      <c r="BF20" s="6">
        <f t="shared" si="14"/>
        <v>6.2067857142857141</v>
      </c>
      <c r="BG20" s="22"/>
      <c r="BH20" s="20">
        <v>4.5</v>
      </c>
      <c r="BI20" s="20">
        <v>5.5</v>
      </c>
      <c r="BJ20" s="20">
        <v>5</v>
      </c>
      <c r="BK20" s="20">
        <v>3</v>
      </c>
      <c r="BL20" s="20">
        <v>4.5</v>
      </c>
      <c r="BM20" s="20">
        <v>6.5</v>
      </c>
      <c r="BN20" s="20">
        <v>5.8</v>
      </c>
      <c r="BO20" s="4">
        <f t="shared" si="15"/>
        <v>34.799999999999997</v>
      </c>
      <c r="BP20" s="13">
        <f t="shared" si="16"/>
        <v>4.9714285714285706</v>
      </c>
      <c r="BQ20" s="20">
        <v>4.9000000000000004</v>
      </c>
      <c r="BR20" s="5">
        <f t="shared" si="17"/>
        <v>4.9535714285714274</v>
      </c>
      <c r="BS20" s="9"/>
      <c r="BT20" s="20">
        <v>6.1</v>
      </c>
      <c r="BU20" s="20">
        <v>4.9000000000000004</v>
      </c>
      <c r="BV20" s="20">
        <v>4.5</v>
      </c>
      <c r="BW20" s="6">
        <f t="shared" si="18"/>
        <v>5.4</v>
      </c>
      <c r="BX20" s="6">
        <f t="shared" si="19"/>
        <v>5.1767857142857139</v>
      </c>
      <c r="BY20" s="22"/>
      <c r="BZ20" s="6">
        <f t="shared" si="20"/>
        <v>5.7392857142857139</v>
      </c>
      <c r="CA20" s="6">
        <f t="shared" si="21"/>
        <v>6.0232142857142863</v>
      </c>
      <c r="CB20" s="6">
        <f t="shared" si="22"/>
        <v>6.2067857142857141</v>
      </c>
      <c r="CC20" s="6">
        <f t="shared" si="23"/>
        <v>5.1767857142857139</v>
      </c>
      <c r="CD20" s="6">
        <f t="shared" si="24"/>
        <v>5.786517857142857</v>
      </c>
    </row>
    <row r="21" spans="1:82" ht="14">
      <c r="A21" s="15">
        <v>74</v>
      </c>
      <c r="B21" s="44" t="s">
        <v>263</v>
      </c>
      <c r="C21" t="s">
        <v>163</v>
      </c>
      <c r="D21" t="s">
        <v>156</v>
      </c>
      <c r="E21" t="s">
        <v>86</v>
      </c>
      <c r="F21" s="20">
        <v>4.5</v>
      </c>
      <c r="G21" s="20">
        <v>5.5</v>
      </c>
      <c r="H21" s="20">
        <v>5.3</v>
      </c>
      <c r="I21" s="20">
        <v>6</v>
      </c>
      <c r="J21" s="20">
        <v>5</v>
      </c>
      <c r="K21" s="20">
        <v>6.5</v>
      </c>
      <c r="L21" s="20">
        <v>5</v>
      </c>
      <c r="M21" s="4">
        <f>SUM(F21:L21)</f>
        <v>37.799999999999997</v>
      </c>
      <c r="N21" s="13">
        <f>M21/7</f>
        <v>5.3999999999999995</v>
      </c>
      <c r="O21" s="20">
        <v>6.2</v>
      </c>
      <c r="P21" s="5">
        <f>(N21*0.75)+(O21*0.25)</f>
        <v>5.6</v>
      </c>
      <c r="Q21" s="9"/>
      <c r="R21" s="20">
        <v>6.9</v>
      </c>
      <c r="S21" s="20">
        <v>4.8</v>
      </c>
      <c r="T21" s="20">
        <v>5.5</v>
      </c>
      <c r="U21" s="6">
        <f>(R21*0.5)+(S21*0.25)+(T21*0.25)</f>
        <v>6.0250000000000004</v>
      </c>
      <c r="V21" s="6">
        <f>(P21+U21)/2</f>
        <v>5.8125</v>
      </c>
      <c r="W21" s="22"/>
      <c r="X21" s="20">
        <v>4.8</v>
      </c>
      <c r="Y21" s="20">
        <v>6.6</v>
      </c>
      <c r="Z21" s="20">
        <v>4.8</v>
      </c>
      <c r="AA21" s="20">
        <v>8.1999999999999993</v>
      </c>
      <c r="AB21" s="20">
        <v>5.2</v>
      </c>
      <c r="AC21" s="20">
        <v>5.4</v>
      </c>
      <c r="AD21" s="20">
        <v>5.2</v>
      </c>
      <c r="AE21" s="4">
        <f>SUM(X21:AD21)</f>
        <v>40.200000000000003</v>
      </c>
      <c r="AF21" s="13">
        <f>AE21/7</f>
        <v>5.7428571428571429</v>
      </c>
      <c r="AG21" s="20">
        <v>5.9</v>
      </c>
      <c r="AH21" s="5">
        <f>(AF21*0.75)+(AG21*0.25)</f>
        <v>5.7821428571428566</v>
      </c>
      <c r="AI21" s="9"/>
      <c r="AJ21" s="20">
        <v>5.6</v>
      </c>
      <c r="AK21" s="20">
        <v>5.3</v>
      </c>
      <c r="AL21" s="20">
        <v>6</v>
      </c>
      <c r="AM21" s="6">
        <f>(AJ21*0.5)+(AK21*0.25)+(AL21*0.25)</f>
        <v>5.625</v>
      </c>
      <c r="AN21" s="6">
        <f>(AH21+AM21)/2</f>
        <v>5.7035714285714283</v>
      </c>
      <c r="AO21" s="22"/>
      <c r="AP21" s="20">
        <v>5</v>
      </c>
      <c r="AQ21" s="20">
        <v>6.6</v>
      </c>
      <c r="AR21" s="20">
        <v>5.3</v>
      </c>
      <c r="AS21" s="20">
        <v>7.4</v>
      </c>
      <c r="AT21" s="20">
        <v>5.7</v>
      </c>
      <c r="AU21" s="20">
        <v>4.5</v>
      </c>
      <c r="AV21" s="20">
        <v>5.3</v>
      </c>
      <c r="AW21" s="4">
        <f>SUM(AP21:AV21)</f>
        <v>39.799999999999997</v>
      </c>
      <c r="AX21" s="13">
        <f>AW21/7</f>
        <v>5.6857142857142851</v>
      </c>
      <c r="AY21" s="20">
        <v>6.6</v>
      </c>
      <c r="AZ21" s="5">
        <f>(AX21*0.75)+(AY21*0.25)</f>
        <v>5.9142857142857146</v>
      </c>
      <c r="BA21" s="9"/>
      <c r="BB21" s="20">
        <v>6.75</v>
      </c>
      <c r="BC21" s="20">
        <v>6</v>
      </c>
      <c r="BD21" s="20">
        <v>6.4</v>
      </c>
      <c r="BE21" s="6">
        <f>(BB21*0.5)+(BC21*0.25)+(BD21*0.25)</f>
        <v>6.4749999999999996</v>
      </c>
      <c r="BF21" s="6">
        <f>(AZ21+BE21)/2</f>
        <v>6.1946428571428571</v>
      </c>
      <c r="BG21" s="22"/>
      <c r="BH21" s="20">
        <v>5</v>
      </c>
      <c r="BI21" s="20">
        <v>5</v>
      </c>
      <c r="BJ21" s="20">
        <v>4.5</v>
      </c>
      <c r="BK21" s="20">
        <v>6.5</v>
      </c>
      <c r="BL21" s="20">
        <v>4.8</v>
      </c>
      <c r="BM21" s="20">
        <v>6</v>
      </c>
      <c r="BN21" s="20">
        <v>5.8</v>
      </c>
      <c r="BO21" s="4">
        <f>SUM(BH21:BN21)</f>
        <v>37.6</v>
      </c>
      <c r="BP21" s="13">
        <f>BO21/7</f>
        <v>5.3714285714285719</v>
      </c>
      <c r="BQ21" s="20">
        <v>5</v>
      </c>
      <c r="BR21" s="5">
        <f>(BP21*0.75)+(BQ21*0.25)</f>
        <v>5.2785714285714285</v>
      </c>
      <c r="BS21" s="9"/>
      <c r="BT21" s="20">
        <v>5.8</v>
      </c>
      <c r="BU21" s="20">
        <v>4.9000000000000004</v>
      </c>
      <c r="BV21" s="20">
        <v>4.7</v>
      </c>
      <c r="BW21" s="6">
        <f>(BT21*0.5)+(BU21*0.25)+(BV21*0.25)</f>
        <v>5.3</v>
      </c>
      <c r="BX21" s="6">
        <f>(BR21+BW21)/2</f>
        <v>5.2892857142857146</v>
      </c>
      <c r="BY21" s="22"/>
      <c r="BZ21" s="6">
        <f>V21</f>
        <v>5.8125</v>
      </c>
      <c r="CA21" s="6">
        <f>AN21</f>
        <v>5.7035714285714283</v>
      </c>
      <c r="CB21" s="6">
        <f>BF21</f>
        <v>6.1946428571428571</v>
      </c>
      <c r="CC21" s="6">
        <f>BX21</f>
        <v>5.2892857142857146</v>
      </c>
      <c r="CD21" s="6">
        <f>AVERAGE(BZ21:CC21)</f>
        <v>5.75</v>
      </c>
    </row>
    <row r="22" spans="1:82" ht="14">
      <c r="A22" s="15">
        <v>59</v>
      </c>
      <c r="B22" s="44" t="s">
        <v>279</v>
      </c>
      <c r="C22" t="s">
        <v>157</v>
      </c>
      <c r="D22" t="s">
        <v>158</v>
      </c>
      <c r="E22" t="s">
        <v>89</v>
      </c>
      <c r="F22" s="20">
        <v>4.8</v>
      </c>
      <c r="G22" s="20">
        <v>5.8</v>
      </c>
      <c r="H22" s="20">
        <v>4.8</v>
      </c>
      <c r="I22" s="20">
        <v>5.5</v>
      </c>
      <c r="J22" s="20">
        <v>4.3</v>
      </c>
      <c r="K22" s="20">
        <v>5.3</v>
      </c>
      <c r="L22" s="20">
        <v>4</v>
      </c>
      <c r="M22" s="4">
        <f t="shared" si="0"/>
        <v>34.5</v>
      </c>
      <c r="N22" s="13">
        <f t="shared" si="1"/>
        <v>4.9285714285714288</v>
      </c>
      <c r="O22" s="20">
        <v>6</v>
      </c>
      <c r="P22" s="5">
        <f t="shared" si="2"/>
        <v>5.1964285714285712</v>
      </c>
      <c r="Q22" s="9"/>
      <c r="R22" s="20">
        <v>7.6</v>
      </c>
      <c r="S22" s="20">
        <v>3.9</v>
      </c>
      <c r="T22" s="20">
        <v>5.3</v>
      </c>
      <c r="U22" s="6">
        <f t="shared" si="3"/>
        <v>6.1</v>
      </c>
      <c r="V22" s="6">
        <f t="shared" si="4"/>
        <v>5.6482142857142854</v>
      </c>
      <c r="W22" s="22"/>
      <c r="X22" s="20">
        <v>4.5999999999999996</v>
      </c>
      <c r="Y22" s="20">
        <v>5.2</v>
      </c>
      <c r="Z22" s="20">
        <v>4.8</v>
      </c>
      <c r="AA22" s="20">
        <v>6.5</v>
      </c>
      <c r="AB22" s="20">
        <v>5.2</v>
      </c>
      <c r="AC22" s="20">
        <v>5</v>
      </c>
      <c r="AD22" s="20">
        <v>5.2</v>
      </c>
      <c r="AE22" s="4">
        <f t="shared" si="5"/>
        <v>36.5</v>
      </c>
      <c r="AF22" s="13">
        <f t="shared" si="6"/>
        <v>5.2142857142857144</v>
      </c>
      <c r="AG22" s="20">
        <v>6.4</v>
      </c>
      <c r="AH22" s="5">
        <f t="shared" si="7"/>
        <v>5.5107142857142861</v>
      </c>
      <c r="AI22" s="9"/>
      <c r="AJ22" s="20">
        <v>6.1</v>
      </c>
      <c r="AK22" s="20">
        <v>5.6</v>
      </c>
      <c r="AL22" s="20">
        <v>6.3</v>
      </c>
      <c r="AM22" s="6">
        <f t="shared" si="8"/>
        <v>6.0249999999999995</v>
      </c>
      <c r="AN22" s="6">
        <f t="shared" si="9"/>
        <v>5.7678571428571423</v>
      </c>
      <c r="AO22" s="22"/>
      <c r="AP22" s="20">
        <v>5</v>
      </c>
      <c r="AQ22" s="20">
        <v>6.2</v>
      </c>
      <c r="AR22" s="20">
        <v>6.1</v>
      </c>
      <c r="AS22" s="20">
        <v>5.7</v>
      </c>
      <c r="AT22" s="20">
        <v>5.3</v>
      </c>
      <c r="AU22" s="20">
        <v>5.3</v>
      </c>
      <c r="AV22" s="20">
        <v>4.2</v>
      </c>
      <c r="AW22" s="4">
        <f t="shared" si="10"/>
        <v>37.799999999999997</v>
      </c>
      <c r="AX22" s="13">
        <f t="shared" si="11"/>
        <v>5.3999999999999995</v>
      </c>
      <c r="AY22" s="20">
        <v>6.3</v>
      </c>
      <c r="AZ22" s="5">
        <f t="shared" si="12"/>
        <v>5.625</v>
      </c>
      <c r="BA22" s="9"/>
      <c r="BB22" s="20">
        <v>7</v>
      </c>
      <c r="BC22" s="20">
        <v>5.7</v>
      </c>
      <c r="BD22" s="20">
        <v>6</v>
      </c>
      <c r="BE22" s="6">
        <f t="shared" si="13"/>
        <v>6.4249999999999998</v>
      </c>
      <c r="BF22" s="6">
        <f t="shared" si="14"/>
        <v>6.0250000000000004</v>
      </c>
      <c r="BG22" s="22"/>
      <c r="BH22" s="20">
        <v>4</v>
      </c>
      <c r="BI22" s="20">
        <v>4.9000000000000004</v>
      </c>
      <c r="BJ22" s="20">
        <v>4.5</v>
      </c>
      <c r="BK22" s="20">
        <v>5.8</v>
      </c>
      <c r="BL22" s="20">
        <v>3.5</v>
      </c>
      <c r="BM22" s="20">
        <v>5.5</v>
      </c>
      <c r="BN22" s="20">
        <v>5.6</v>
      </c>
      <c r="BO22" s="4">
        <f t="shared" si="15"/>
        <v>33.799999999999997</v>
      </c>
      <c r="BP22" s="13">
        <f t="shared" si="16"/>
        <v>4.8285714285714283</v>
      </c>
      <c r="BQ22" s="20">
        <v>5.4</v>
      </c>
      <c r="BR22" s="5">
        <f t="shared" si="17"/>
        <v>4.9714285714285715</v>
      </c>
      <c r="BS22" s="9"/>
      <c r="BT22" s="20">
        <v>6.2729999999999997</v>
      </c>
      <c r="BU22" s="20">
        <v>5</v>
      </c>
      <c r="BV22" s="20">
        <v>5.3</v>
      </c>
      <c r="BW22" s="6">
        <f t="shared" si="18"/>
        <v>5.7115</v>
      </c>
      <c r="BX22" s="6">
        <f t="shared" si="19"/>
        <v>5.3414642857142862</v>
      </c>
      <c r="BY22" s="22"/>
      <c r="BZ22" s="6">
        <f t="shared" si="20"/>
        <v>5.6482142857142854</v>
      </c>
      <c r="CA22" s="6">
        <f t="shared" si="21"/>
        <v>5.7678571428571423</v>
      </c>
      <c r="CB22" s="6">
        <f t="shared" si="22"/>
        <v>6.0250000000000004</v>
      </c>
      <c r="CC22" s="6">
        <f t="shared" si="23"/>
        <v>5.3414642857142862</v>
      </c>
      <c r="CD22" s="6">
        <f t="shared" si="24"/>
        <v>5.6956339285714286</v>
      </c>
    </row>
    <row r="23" spans="1:82" ht="14">
      <c r="A23" s="15">
        <v>75</v>
      </c>
      <c r="B23" s="44" t="s">
        <v>260</v>
      </c>
      <c r="C23" t="s">
        <v>163</v>
      </c>
      <c r="D23" t="s">
        <v>156</v>
      </c>
      <c r="E23" t="s">
        <v>86</v>
      </c>
      <c r="F23" s="20">
        <v>4</v>
      </c>
      <c r="G23" s="20">
        <v>6.5</v>
      </c>
      <c r="H23" s="20">
        <v>5.5</v>
      </c>
      <c r="I23" s="20">
        <v>5.5</v>
      </c>
      <c r="J23" s="20">
        <v>4.5</v>
      </c>
      <c r="K23" s="20">
        <v>6</v>
      </c>
      <c r="L23" s="20">
        <v>5.3</v>
      </c>
      <c r="M23" s="4">
        <f>SUM(F23:L23)</f>
        <v>37.299999999999997</v>
      </c>
      <c r="N23" s="13">
        <f>M23/7</f>
        <v>5.3285714285714283</v>
      </c>
      <c r="O23" s="20">
        <v>6.2</v>
      </c>
      <c r="P23" s="5">
        <f>(N23*0.75)+(O23*0.25)</f>
        <v>5.5464285714285708</v>
      </c>
      <c r="Q23" s="9"/>
      <c r="R23" s="20">
        <v>6.7</v>
      </c>
      <c r="S23" s="20">
        <v>5.3</v>
      </c>
      <c r="T23" s="20">
        <v>6.2</v>
      </c>
      <c r="U23" s="6">
        <f>(R23*0.5)+(S23*0.25)+(T23*0.25)</f>
        <v>6.2249999999999996</v>
      </c>
      <c r="V23" s="6">
        <f>(P23+U23)/2</f>
        <v>5.8857142857142852</v>
      </c>
      <c r="W23" s="22"/>
      <c r="X23" s="20">
        <v>4.5</v>
      </c>
      <c r="Y23" s="20">
        <v>5.6</v>
      </c>
      <c r="Z23" s="20">
        <v>6.8</v>
      </c>
      <c r="AA23" s="20">
        <v>6.8</v>
      </c>
      <c r="AB23" s="20">
        <v>5</v>
      </c>
      <c r="AC23" s="20">
        <v>5.4</v>
      </c>
      <c r="AD23" s="20">
        <v>5.5</v>
      </c>
      <c r="AE23" s="4">
        <f>SUM(X23:AD23)</f>
        <v>39.6</v>
      </c>
      <c r="AF23" s="13">
        <f>AE23/7</f>
        <v>5.6571428571428575</v>
      </c>
      <c r="AG23" s="20">
        <v>5.9</v>
      </c>
      <c r="AH23" s="5">
        <f>(AF23*0.75)+(AG23*0.25)</f>
        <v>5.7178571428571434</v>
      </c>
      <c r="AI23" s="9"/>
      <c r="AJ23" s="20">
        <v>6.33</v>
      </c>
      <c r="AK23" s="20">
        <v>5.7</v>
      </c>
      <c r="AL23" s="20">
        <v>6</v>
      </c>
      <c r="AM23" s="6">
        <f>(AJ23*0.5)+(AK23*0.25)+(AL23*0.25)</f>
        <v>6.09</v>
      </c>
      <c r="AN23" s="6">
        <f>(AH23+AM23)/2</f>
        <v>5.9039285714285716</v>
      </c>
      <c r="AO23" s="22"/>
      <c r="AP23" s="20">
        <v>4.7</v>
      </c>
      <c r="AQ23" s="20">
        <v>6.4</v>
      </c>
      <c r="AR23" s="20">
        <v>6.1</v>
      </c>
      <c r="AS23" s="20">
        <v>6.1</v>
      </c>
      <c r="AT23" s="20">
        <v>5.4</v>
      </c>
      <c r="AU23" s="20">
        <v>4.8</v>
      </c>
      <c r="AV23" s="20">
        <v>5.3</v>
      </c>
      <c r="AW23" s="4">
        <f>SUM(AP23:AV23)</f>
        <v>38.799999999999997</v>
      </c>
      <c r="AX23" s="13">
        <f>AW23/7</f>
        <v>5.5428571428571427</v>
      </c>
      <c r="AY23" s="20">
        <v>6.3</v>
      </c>
      <c r="AZ23" s="5">
        <f>(AX23*0.75)+(AY23*0.25)</f>
        <v>5.7321428571428568</v>
      </c>
      <c r="BA23" s="9"/>
      <c r="BB23" s="20">
        <v>6.67</v>
      </c>
      <c r="BC23" s="20">
        <v>5.8</v>
      </c>
      <c r="BD23" s="20">
        <v>6.4</v>
      </c>
      <c r="BE23" s="6">
        <f>(BB23*0.5)+(BC23*0.25)+(BD23*0.25)</f>
        <v>6.3849999999999998</v>
      </c>
      <c r="BF23" s="6">
        <f>(AZ23+BE23)/2</f>
        <v>6.0585714285714278</v>
      </c>
      <c r="BG23" s="22"/>
      <c r="BH23" s="20">
        <v>4</v>
      </c>
      <c r="BI23" s="20">
        <v>5.5</v>
      </c>
      <c r="BJ23" s="20">
        <v>5.4</v>
      </c>
      <c r="BK23" s="20">
        <v>5.9</v>
      </c>
      <c r="BL23" s="20">
        <v>4.5</v>
      </c>
      <c r="BM23" s="20">
        <v>5.8</v>
      </c>
      <c r="BN23" s="20">
        <v>5.8</v>
      </c>
      <c r="BO23" s="4">
        <f>SUM(BH23:BN23)</f>
        <v>36.9</v>
      </c>
      <c r="BP23" s="13">
        <f>BO23/7</f>
        <v>5.2714285714285714</v>
      </c>
      <c r="BQ23" s="20">
        <v>4.5</v>
      </c>
      <c r="BR23" s="5">
        <f>(BP23*0.75)+(BQ23*0.25)</f>
        <v>5.0785714285714283</v>
      </c>
      <c r="BS23" s="9"/>
      <c r="BT23" s="20">
        <v>4.2859999999999996</v>
      </c>
      <c r="BU23" s="20">
        <v>5</v>
      </c>
      <c r="BV23" s="20">
        <v>4.7</v>
      </c>
      <c r="BW23" s="6">
        <f>(BT23*0.5)+(BU23*0.25)+(BV23*0.25)</f>
        <v>4.5679999999999996</v>
      </c>
      <c r="BX23" s="6">
        <f>(BR23+BW23)/2</f>
        <v>4.8232857142857135</v>
      </c>
      <c r="BY23" s="22"/>
      <c r="BZ23" s="6">
        <f>V23</f>
        <v>5.8857142857142852</v>
      </c>
      <c r="CA23" s="6">
        <f>AN23</f>
        <v>5.9039285714285716</v>
      </c>
      <c r="CB23" s="6">
        <f>BF23</f>
        <v>6.0585714285714278</v>
      </c>
      <c r="CC23" s="6">
        <f>BX23</f>
        <v>4.8232857142857135</v>
      </c>
      <c r="CD23" s="6">
        <f>AVERAGE(BZ23:CC23)</f>
        <v>5.6678749999999996</v>
      </c>
    </row>
    <row r="24" spans="1:82" ht="14">
      <c r="A24" s="15">
        <v>9</v>
      </c>
      <c r="B24" s="44" t="s">
        <v>143</v>
      </c>
      <c r="C24" t="s">
        <v>144</v>
      </c>
      <c r="D24" t="s">
        <v>145</v>
      </c>
      <c r="E24" t="s">
        <v>100</v>
      </c>
      <c r="F24" s="20">
        <v>5.5</v>
      </c>
      <c r="G24" s="20">
        <v>6</v>
      </c>
      <c r="H24" s="20">
        <v>4</v>
      </c>
      <c r="I24" s="20">
        <v>6.3</v>
      </c>
      <c r="J24" s="20">
        <v>4.5</v>
      </c>
      <c r="K24" s="20">
        <v>5.3</v>
      </c>
      <c r="L24" s="20">
        <v>5.3</v>
      </c>
      <c r="M24" s="4">
        <f t="shared" si="0"/>
        <v>36.9</v>
      </c>
      <c r="N24" s="13">
        <f t="shared" si="1"/>
        <v>5.2714285714285714</v>
      </c>
      <c r="O24" s="20">
        <v>6.8</v>
      </c>
      <c r="P24" s="5">
        <f t="shared" si="2"/>
        <v>5.6535714285714285</v>
      </c>
      <c r="Q24" s="9"/>
      <c r="R24" s="20">
        <v>5.7</v>
      </c>
      <c r="S24" s="20">
        <v>4.5</v>
      </c>
      <c r="T24" s="20">
        <v>6.6</v>
      </c>
      <c r="U24" s="6">
        <f t="shared" si="3"/>
        <v>5.625</v>
      </c>
      <c r="V24" s="6">
        <f t="shared" si="4"/>
        <v>5.6392857142857142</v>
      </c>
      <c r="W24" s="22"/>
      <c r="X24" s="20">
        <v>4.5999999999999996</v>
      </c>
      <c r="Y24" s="20">
        <v>6.3</v>
      </c>
      <c r="Z24" s="20">
        <v>4.5999999999999996</v>
      </c>
      <c r="AA24" s="20">
        <v>7.2</v>
      </c>
      <c r="AB24" s="20">
        <v>5</v>
      </c>
      <c r="AC24" s="20">
        <v>4.8</v>
      </c>
      <c r="AD24" s="20">
        <v>5.6</v>
      </c>
      <c r="AE24" s="4">
        <f t="shared" si="5"/>
        <v>38.1</v>
      </c>
      <c r="AF24" s="13">
        <f t="shared" si="6"/>
        <v>5.4428571428571431</v>
      </c>
      <c r="AG24" s="20">
        <v>7</v>
      </c>
      <c r="AH24" s="5">
        <f t="shared" si="7"/>
        <v>5.8321428571428573</v>
      </c>
      <c r="AI24" s="9"/>
      <c r="AJ24" s="20">
        <v>6.05</v>
      </c>
      <c r="AK24" s="20">
        <v>5.2</v>
      </c>
      <c r="AL24" s="20">
        <v>7.1</v>
      </c>
      <c r="AM24" s="6">
        <f t="shared" si="8"/>
        <v>6.1</v>
      </c>
      <c r="AN24" s="6">
        <f t="shared" si="9"/>
        <v>5.9660714285714285</v>
      </c>
      <c r="AO24" s="22"/>
      <c r="AP24" s="20">
        <v>4.8</v>
      </c>
      <c r="AQ24" s="20">
        <v>6.8</v>
      </c>
      <c r="AR24" s="20">
        <v>4.7</v>
      </c>
      <c r="AS24" s="20">
        <v>7</v>
      </c>
      <c r="AT24" s="20">
        <v>5.0999999999999996</v>
      </c>
      <c r="AU24" s="20">
        <v>4.0999999999999996</v>
      </c>
      <c r="AV24" s="20">
        <v>5.0999999999999996</v>
      </c>
      <c r="AW24" s="4">
        <f t="shared" si="10"/>
        <v>37.6</v>
      </c>
      <c r="AX24" s="13">
        <f t="shared" si="11"/>
        <v>5.3714285714285719</v>
      </c>
      <c r="AY24" s="20">
        <v>6.7</v>
      </c>
      <c r="AZ24" s="5">
        <f t="shared" si="12"/>
        <v>5.7035714285714283</v>
      </c>
      <c r="BA24" s="9"/>
      <c r="BB24" s="20">
        <v>5.96</v>
      </c>
      <c r="BC24" s="20">
        <v>5.9</v>
      </c>
      <c r="BD24" s="20">
        <v>6.7</v>
      </c>
      <c r="BE24" s="6">
        <f t="shared" si="13"/>
        <v>6.13</v>
      </c>
      <c r="BF24" s="6">
        <f t="shared" si="14"/>
        <v>5.9167857142857141</v>
      </c>
      <c r="BG24" s="22"/>
      <c r="BH24" s="20">
        <v>4</v>
      </c>
      <c r="BI24" s="20">
        <v>5.2</v>
      </c>
      <c r="BJ24" s="20">
        <v>3</v>
      </c>
      <c r="BK24" s="20">
        <v>6</v>
      </c>
      <c r="BL24" s="20">
        <v>3.5</v>
      </c>
      <c r="BM24" s="20">
        <v>4.5</v>
      </c>
      <c r="BN24" s="20">
        <v>6.5</v>
      </c>
      <c r="BO24" s="4">
        <f t="shared" si="15"/>
        <v>32.700000000000003</v>
      </c>
      <c r="BP24" s="13">
        <f t="shared" si="16"/>
        <v>4.6714285714285717</v>
      </c>
      <c r="BQ24" s="20">
        <v>6</v>
      </c>
      <c r="BR24" s="5">
        <f t="shared" si="17"/>
        <v>5.003571428571429</v>
      </c>
      <c r="BS24" s="9"/>
      <c r="BT24" s="20">
        <v>4.375</v>
      </c>
      <c r="BU24" s="20">
        <v>4.9000000000000004</v>
      </c>
      <c r="BV24" s="20">
        <v>6</v>
      </c>
      <c r="BW24" s="6">
        <f t="shared" si="18"/>
        <v>4.9124999999999996</v>
      </c>
      <c r="BX24" s="6">
        <f t="shared" si="19"/>
        <v>4.9580357142857139</v>
      </c>
      <c r="BY24" s="22"/>
      <c r="BZ24" s="6">
        <f t="shared" si="20"/>
        <v>5.6392857142857142</v>
      </c>
      <c r="CA24" s="6">
        <f t="shared" si="21"/>
        <v>5.9660714285714285</v>
      </c>
      <c r="CB24" s="6">
        <f t="shared" si="22"/>
        <v>5.9167857142857141</v>
      </c>
      <c r="CC24" s="6">
        <f t="shared" si="23"/>
        <v>4.9580357142857139</v>
      </c>
      <c r="CD24" s="6">
        <f t="shared" si="24"/>
        <v>5.6200446428571427</v>
      </c>
    </row>
  </sheetData>
  <mergeCells count="13">
    <mergeCell ref="R5:U5"/>
    <mergeCell ref="BZ5:CB5"/>
    <mergeCell ref="H1:L1"/>
    <mergeCell ref="F5:P5"/>
    <mergeCell ref="BB5:BE5"/>
    <mergeCell ref="Z1:AF1"/>
    <mergeCell ref="X5:AH5"/>
    <mergeCell ref="AJ5:AM5"/>
    <mergeCell ref="AR1:AX1"/>
    <mergeCell ref="AP5:AZ5"/>
    <mergeCell ref="BJ1:BP1"/>
    <mergeCell ref="BH5:BR5"/>
    <mergeCell ref="BT5:BW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A21"/>
  <sheetViews>
    <sheetView workbookViewId="0">
      <pane xSplit="5" topLeftCell="F1" activePane="topRight" state="frozen"/>
      <selection pane="topRight" activeCell="BZ21" sqref="BZ21"/>
    </sheetView>
  </sheetViews>
  <sheetFormatPr baseColWidth="10" defaultColWidth="8.83203125" defaultRowHeight="12"/>
  <cols>
    <col min="1" max="1" width="5.5" customWidth="1"/>
    <col min="2" max="2" width="24.1640625" bestFit="1" customWidth="1"/>
    <col min="3" max="3" width="20.6640625" customWidth="1"/>
    <col min="4" max="4" width="16" customWidth="1"/>
    <col min="5" max="5" width="20.5" bestFit="1" customWidth="1"/>
    <col min="6" max="16" width="5.6640625" customWidth="1"/>
    <col min="17" max="17" width="3.1640625" customWidth="1"/>
    <col min="18" max="20" width="5.6640625" customWidth="1"/>
    <col min="21" max="21" width="6.6640625" customWidth="1"/>
    <col min="22" max="22" width="3.1640625" customWidth="1"/>
    <col min="23" max="33" width="5.6640625" customWidth="1"/>
    <col min="34" max="34" width="3.1640625" customWidth="1"/>
    <col min="35" max="37" width="5.6640625" customWidth="1"/>
    <col min="38" max="38" width="6.6640625" customWidth="1"/>
    <col min="39" max="39" width="3.1640625" customWidth="1"/>
    <col min="40" max="50" width="5.6640625" customWidth="1"/>
    <col min="51" max="51" width="3.1640625" customWidth="1"/>
    <col min="52" max="54" width="5.6640625" customWidth="1"/>
    <col min="55" max="55" width="6.6640625" customWidth="1"/>
    <col min="56" max="56" width="3.1640625" customWidth="1"/>
    <col min="57" max="67" width="5.6640625" customWidth="1"/>
    <col min="68" max="68" width="3.1640625" customWidth="1"/>
    <col min="69" max="71" width="5.6640625" customWidth="1"/>
    <col min="72" max="72" width="6.6640625" customWidth="1"/>
    <col min="73" max="73" width="3.1640625" customWidth="1"/>
    <col min="74" max="78" width="8.6640625" customWidth="1"/>
    <col min="79" max="79" width="11.5" customWidth="1"/>
  </cols>
  <sheetData>
    <row r="1" spans="1:79">
      <c r="A1" t="s">
        <v>79</v>
      </c>
      <c r="D1" t="s">
        <v>180</v>
      </c>
      <c r="F1" s="3" t="s">
        <v>180</v>
      </c>
      <c r="G1" s="3"/>
      <c r="H1" s="52">
        <f>E1</f>
        <v>0</v>
      </c>
      <c r="I1" s="52"/>
      <c r="J1" s="52"/>
      <c r="K1" s="52"/>
      <c r="L1" s="52"/>
      <c r="M1" s="3"/>
      <c r="N1" s="3"/>
      <c r="Q1" s="9"/>
      <c r="V1" s="22"/>
      <c r="W1" t="s">
        <v>181</v>
      </c>
      <c r="Y1" s="52">
        <f>E2</f>
        <v>0</v>
      </c>
      <c r="Z1" s="52"/>
      <c r="AA1" s="52"/>
      <c r="AB1" s="52"/>
      <c r="AC1" s="52"/>
      <c r="AD1" s="52"/>
      <c r="AE1" s="52"/>
      <c r="AH1" s="9"/>
      <c r="AM1" s="22"/>
      <c r="AN1" t="s">
        <v>182</v>
      </c>
      <c r="AP1" s="52">
        <f>E3</f>
        <v>0</v>
      </c>
      <c r="AQ1" s="52"/>
      <c r="AR1" s="52"/>
      <c r="AS1" s="52"/>
      <c r="AT1" s="52"/>
      <c r="AU1" s="52"/>
      <c r="AV1" s="52"/>
      <c r="AY1" s="9"/>
      <c r="BD1" s="22"/>
      <c r="BE1" t="s">
        <v>128</v>
      </c>
      <c r="BG1" s="52">
        <f>E4</f>
        <v>0</v>
      </c>
      <c r="BH1" s="52"/>
      <c r="BI1" s="52"/>
      <c r="BJ1" s="52"/>
      <c r="BK1" s="52"/>
      <c r="BL1" s="52"/>
      <c r="BM1" s="52"/>
      <c r="BP1" s="9"/>
      <c r="BU1" s="22"/>
      <c r="CA1" s="7">
        <f ca="1">NOW()</f>
        <v>42285.510821759257</v>
      </c>
    </row>
    <row r="2" spans="1:79">
      <c r="A2" s="1" t="s">
        <v>81</v>
      </c>
      <c r="D2" t="s">
        <v>181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42285.510821759257</v>
      </c>
    </row>
    <row r="3" spans="1:79">
      <c r="A3" s="1"/>
      <c r="D3" t="s">
        <v>182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>
      <c r="A4" t="s">
        <v>227</v>
      </c>
      <c r="C4" t="s">
        <v>32</v>
      </c>
      <c r="D4" t="s">
        <v>33</v>
      </c>
      <c r="Q4" s="9"/>
      <c r="V4" s="22"/>
      <c r="AH4" s="9"/>
      <c r="AM4" s="22"/>
      <c r="AY4" s="9"/>
      <c r="BD4" s="22"/>
      <c r="BP4" s="9"/>
      <c r="BU4" s="22"/>
    </row>
    <row r="5" spans="1:79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177</v>
      </c>
      <c r="S5" s="53"/>
      <c r="T5" s="53"/>
      <c r="U5" s="2" t="s">
        <v>178</v>
      </c>
      <c r="V5" s="22"/>
      <c r="W5" s="53" t="s">
        <v>175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177</v>
      </c>
      <c r="AJ5" s="53"/>
      <c r="AK5" s="53"/>
      <c r="AL5" s="2" t="s">
        <v>178</v>
      </c>
      <c r="AM5" s="22"/>
      <c r="AN5" s="53" t="s">
        <v>175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177</v>
      </c>
      <c r="BA5" s="53"/>
      <c r="BB5" s="53"/>
      <c r="BC5" s="2" t="s">
        <v>178</v>
      </c>
      <c r="BD5" s="22"/>
      <c r="BE5" s="53" t="s">
        <v>175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177</v>
      </c>
      <c r="BR5" s="53"/>
      <c r="BS5" s="53"/>
      <c r="BT5" s="41" t="s">
        <v>178</v>
      </c>
      <c r="BU5" s="22"/>
      <c r="BV5" s="53" t="s">
        <v>183</v>
      </c>
      <c r="BW5" s="53"/>
      <c r="BX5" s="53"/>
      <c r="BY5" s="41"/>
      <c r="BZ5" s="2" t="s">
        <v>187</v>
      </c>
    </row>
    <row r="6" spans="1:79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170</v>
      </c>
      <c r="I6" s="2" t="s">
        <v>172</v>
      </c>
      <c r="J6" s="2" t="s">
        <v>208</v>
      </c>
      <c r="K6" s="2" t="s">
        <v>226</v>
      </c>
      <c r="L6" s="2" t="s">
        <v>256</v>
      </c>
      <c r="M6" s="2" t="s">
        <v>221</v>
      </c>
      <c r="N6" s="2" t="s">
        <v>222</v>
      </c>
      <c r="O6" s="2" t="s">
        <v>167</v>
      </c>
      <c r="P6" s="2" t="s">
        <v>174</v>
      </c>
      <c r="Q6" s="24"/>
      <c r="R6" s="32" t="s">
        <v>176</v>
      </c>
      <c r="S6" s="32" t="s">
        <v>217</v>
      </c>
      <c r="T6" s="2" t="s">
        <v>174</v>
      </c>
      <c r="U6" s="2" t="s">
        <v>179</v>
      </c>
      <c r="V6" s="23"/>
      <c r="W6" s="2" t="s">
        <v>173</v>
      </c>
      <c r="X6" s="2" t="s">
        <v>206</v>
      </c>
      <c r="Y6" s="2" t="s">
        <v>170</v>
      </c>
      <c r="Z6" s="2" t="s">
        <v>172</v>
      </c>
      <c r="AA6" s="2" t="s">
        <v>208</v>
      </c>
      <c r="AB6" s="2" t="s">
        <v>226</v>
      </c>
      <c r="AC6" s="2" t="s">
        <v>256</v>
      </c>
      <c r="AD6" s="2" t="s">
        <v>221</v>
      </c>
      <c r="AE6" s="2" t="s">
        <v>222</v>
      </c>
      <c r="AF6" s="2" t="s">
        <v>167</v>
      </c>
      <c r="AG6" s="2" t="s">
        <v>174</v>
      </c>
      <c r="AH6" s="24"/>
      <c r="AI6" s="32" t="s">
        <v>176</v>
      </c>
      <c r="AJ6" s="32" t="s">
        <v>217</v>
      </c>
      <c r="AK6" s="32" t="s">
        <v>174</v>
      </c>
      <c r="AL6" s="2" t="s">
        <v>179</v>
      </c>
      <c r="AM6" s="23"/>
      <c r="AN6" s="2" t="s">
        <v>173</v>
      </c>
      <c r="AO6" s="2" t="s">
        <v>206</v>
      </c>
      <c r="AP6" s="2" t="s">
        <v>170</v>
      </c>
      <c r="AQ6" s="2" t="s">
        <v>172</v>
      </c>
      <c r="AR6" s="2" t="s">
        <v>208</v>
      </c>
      <c r="AS6" s="2" t="s">
        <v>226</v>
      </c>
      <c r="AT6" s="2" t="s">
        <v>256</v>
      </c>
      <c r="AU6" s="2" t="s">
        <v>221</v>
      </c>
      <c r="AV6" s="2" t="s">
        <v>222</v>
      </c>
      <c r="AW6" s="2" t="s">
        <v>167</v>
      </c>
      <c r="AX6" s="2" t="s">
        <v>174</v>
      </c>
      <c r="AY6" s="24"/>
      <c r="AZ6" s="32" t="s">
        <v>176</v>
      </c>
      <c r="BA6" s="32" t="s">
        <v>217</v>
      </c>
      <c r="BB6" s="32" t="s">
        <v>174</v>
      </c>
      <c r="BC6" s="2" t="s">
        <v>179</v>
      </c>
      <c r="BD6" s="23"/>
      <c r="BE6" s="41" t="s">
        <v>173</v>
      </c>
      <c r="BF6" s="41" t="s">
        <v>206</v>
      </c>
      <c r="BG6" s="41" t="s">
        <v>170</v>
      </c>
      <c r="BH6" s="41" t="s">
        <v>172</v>
      </c>
      <c r="BI6" s="41" t="s">
        <v>208</v>
      </c>
      <c r="BJ6" s="41" t="s">
        <v>226</v>
      </c>
      <c r="BK6" s="41" t="s">
        <v>256</v>
      </c>
      <c r="BL6" s="41" t="s">
        <v>221</v>
      </c>
      <c r="BM6" s="41" t="s">
        <v>222</v>
      </c>
      <c r="BN6" s="41" t="s">
        <v>167</v>
      </c>
      <c r="BO6" s="41" t="s">
        <v>174</v>
      </c>
      <c r="BP6" s="24"/>
      <c r="BQ6" s="41" t="s">
        <v>176</v>
      </c>
      <c r="BR6" s="41" t="s">
        <v>217</v>
      </c>
      <c r="BS6" s="41" t="s">
        <v>174</v>
      </c>
      <c r="BT6" s="41" t="s">
        <v>179</v>
      </c>
      <c r="BU6" s="23"/>
      <c r="BV6" s="2" t="s">
        <v>184</v>
      </c>
      <c r="BW6" s="2" t="s">
        <v>185</v>
      </c>
      <c r="BX6" s="2" t="s">
        <v>186</v>
      </c>
      <c r="BY6" s="41" t="s">
        <v>129</v>
      </c>
      <c r="BZ6" s="2" t="s">
        <v>174</v>
      </c>
      <c r="CA6" s="2" t="s">
        <v>245</v>
      </c>
    </row>
    <row r="7" spans="1:79">
      <c r="Q7" s="9"/>
      <c r="V7" s="22"/>
      <c r="AH7" s="9"/>
      <c r="AM7" s="22"/>
      <c r="AY7" s="9"/>
      <c r="BD7" s="22"/>
      <c r="BP7" s="9"/>
      <c r="BU7" s="22"/>
    </row>
    <row r="8" spans="1:79" ht="14">
      <c r="A8" s="15">
        <v>64</v>
      </c>
      <c r="B8" s="44" t="s">
        <v>35</v>
      </c>
      <c r="C8" t="s">
        <v>144</v>
      </c>
      <c r="D8" t="s">
        <v>36</v>
      </c>
      <c r="E8" t="s">
        <v>100</v>
      </c>
      <c r="F8" s="20">
        <v>5.3</v>
      </c>
      <c r="G8" s="20">
        <v>6</v>
      </c>
      <c r="H8" s="20">
        <v>5</v>
      </c>
      <c r="I8" s="20">
        <v>5.5</v>
      </c>
      <c r="J8" s="20">
        <v>4.8</v>
      </c>
      <c r="K8" s="20">
        <v>5.3</v>
      </c>
      <c r="L8" s="20">
        <v>4.8</v>
      </c>
      <c r="M8" s="4">
        <f t="shared" ref="M8:M21" si="0">SUM(F8:L8)</f>
        <v>36.700000000000003</v>
      </c>
      <c r="N8" s="13">
        <f t="shared" ref="N8:N21" si="1">M8/7</f>
        <v>5.2428571428571429</v>
      </c>
      <c r="O8" s="20">
        <v>7</v>
      </c>
      <c r="P8" s="5">
        <f t="shared" ref="P8:P21" si="2">(N8*0.75)+(O8*0.25)</f>
        <v>5.6821428571428569</v>
      </c>
      <c r="Q8" s="9"/>
      <c r="R8" s="20">
        <v>7.7</v>
      </c>
      <c r="S8" s="20">
        <v>4</v>
      </c>
      <c r="T8" s="6">
        <f t="shared" ref="T8:T21" si="3">(R8*0.75)+(S8*0.25)</f>
        <v>6.7750000000000004</v>
      </c>
      <c r="U8" s="6">
        <f t="shared" ref="U8:U21" si="4">(P8+T8)/2</f>
        <v>6.2285714285714286</v>
      </c>
      <c r="V8" s="22"/>
      <c r="W8" s="20">
        <v>4.9000000000000004</v>
      </c>
      <c r="X8" s="20">
        <v>6.8</v>
      </c>
      <c r="Y8" s="20">
        <v>5</v>
      </c>
      <c r="Z8" s="20">
        <v>6.4</v>
      </c>
      <c r="AA8" s="20">
        <v>5</v>
      </c>
      <c r="AB8" s="20">
        <v>5</v>
      </c>
      <c r="AC8" s="20">
        <v>5.2</v>
      </c>
      <c r="AD8" s="4">
        <f t="shared" ref="AD8:AD21" si="5">SUM(W8:AC8)</f>
        <v>38.300000000000004</v>
      </c>
      <c r="AE8" s="13">
        <f t="shared" ref="AE8:AE21" si="6">AD8/7</f>
        <v>5.4714285714285724</v>
      </c>
      <c r="AF8" s="20">
        <v>6.7</v>
      </c>
      <c r="AG8" s="5">
        <f t="shared" ref="AG8:AG21" si="7">(AE8*0.75)+(AF8*0.25)</f>
        <v>5.7785714285714294</v>
      </c>
      <c r="AH8" s="9"/>
      <c r="AI8" s="20">
        <v>6.92</v>
      </c>
      <c r="AJ8" s="20">
        <v>5.6</v>
      </c>
      <c r="AK8" s="6">
        <f t="shared" ref="AK8:AK21" si="8">(AI8*0.75)+(AJ8*0.25)</f>
        <v>6.59</v>
      </c>
      <c r="AL8" s="6">
        <f t="shared" ref="AL8:AL21" si="9">(AG8+AK8)/2</f>
        <v>6.1842857142857142</v>
      </c>
      <c r="AM8" s="22"/>
      <c r="AN8" s="20">
        <v>5</v>
      </c>
      <c r="AO8" s="20">
        <v>6.9</v>
      </c>
      <c r="AP8" s="20">
        <v>5.2</v>
      </c>
      <c r="AQ8" s="20">
        <v>5.3</v>
      </c>
      <c r="AR8" s="20">
        <v>4.2</v>
      </c>
      <c r="AS8" s="20">
        <v>4.8</v>
      </c>
      <c r="AT8" s="20">
        <v>4.7</v>
      </c>
      <c r="AU8" s="4">
        <f t="shared" ref="AU8:AU21" si="10">SUM(AN8:AT8)</f>
        <v>36.1</v>
      </c>
      <c r="AV8" s="13">
        <f t="shared" ref="AV8:AV21" si="11">AU8/7</f>
        <v>5.1571428571428575</v>
      </c>
      <c r="AW8" s="20">
        <v>6.5</v>
      </c>
      <c r="AX8" s="5">
        <f t="shared" ref="AX8:AX21" si="12">(AV8*0.75)+(AW8*0.25)</f>
        <v>5.4928571428571429</v>
      </c>
      <c r="AY8" s="9"/>
      <c r="AZ8" s="20">
        <v>7.27</v>
      </c>
      <c r="BA8" s="20">
        <v>5.4</v>
      </c>
      <c r="BB8" s="6">
        <f t="shared" ref="BB8:BB21" si="13">(AZ8*0.75)+(BA8*0.25)</f>
        <v>6.8025000000000002</v>
      </c>
      <c r="BC8" s="6">
        <f t="shared" ref="BC8:BC21" si="14">(AX8+BB8)/2</f>
        <v>6.1476785714285711</v>
      </c>
      <c r="BD8" s="22"/>
      <c r="BE8" s="20">
        <v>5.4</v>
      </c>
      <c r="BF8" s="20">
        <v>5.2</v>
      </c>
      <c r="BG8" s="20">
        <v>5</v>
      </c>
      <c r="BH8" s="20">
        <v>5.5</v>
      </c>
      <c r="BI8" s="20">
        <v>4</v>
      </c>
      <c r="BJ8" s="20">
        <v>5</v>
      </c>
      <c r="BK8" s="20">
        <v>5.7</v>
      </c>
      <c r="BL8" s="4">
        <f t="shared" ref="BL8:BL21" si="15">SUM(BE8:BK8)</f>
        <v>35.800000000000004</v>
      </c>
      <c r="BM8" s="13">
        <f t="shared" ref="BM8:BM21" si="16">BL8/7</f>
        <v>5.1142857142857148</v>
      </c>
      <c r="BN8" s="20">
        <v>4.8</v>
      </c>
      <c r="BO8" s="5">
        <f t="shared" ref="BO8:BO21" si="17">(BM8*0.75)+(BN8*0.25)</f>
        <v>5.0357142857142865</v>
      </c>
      <c r="BP8" s="9"/>
      <c r="BQ8" s="20">
        <v>6.6</v>
      </c>
      <c r="BR8" s="20">
        <v>5.2</v>
      </c>
      <c r="BS8" s="6">
        <f t="shared" ref="BS8:BS21" si="18">(BQ8*0.75)+(BR8*0.25)</f>
        <v>6.2499999999999991</v>
      </c>
      <c r="BT8" s="6">
        <f t="shared" ref="BT8:BT21" si="19">(BO8+BS8)/2</f>
        <v>5.6428571428571423</v>
      </c>
      <c r="BU8" s="22"/>
      <c r="BV8" s="6">
        <f t="shared" ref="BV8:BV21" si="20">U8</f>
        <v>6.2285714285714286</v>
      </c>
      <c r="BW8" s="6">
        <f t="shared" ref="BW8:BW21" si="21">AL8</f>
        <v>6.1842857142857142</v>
      </c>
      <c r="BX8" s="6">
        <f t="shared" ref="BX8:BX21" si="22">BC8</f>
        <v>6.1476785714285711</v>
      </c>
      <c r="BY8" s="6">
        <f t="shared" ref="BY8:BY21" si="23">BT8</f>
        <v>5.6428571428571423</v>
      </c>
      <c r="BZ8" s="6">
        <f t="shared" ref="BZ8:BZ21" si="24">AVERAGE(BV8:BY8)</f>
        <v>6.0508482142857138</v>
      </c>
      <c r="CA8">
        <v>1</v>
      </c>
    </row>
    <row r="9" spans="1:79" ht="14">
      <c r="A9" s="15">
        <v>79</v>
      </c>
      <c r="B9" s="44" t="s">
        <v>67</v>
      </c>
      <c r="C9" t="s">
        <v>157</v>
      </c>
      <c r="D9" t="s">
        <v>158</v>
      </c>
      <c r="E9" t="s">
        <v>34</v>
      </c>
      <c r="F9" s="20">
        <v>4.5</v>
      </c>
      <c r="G9" s="20">
        <v>6</v>
      </c>
      <c r="H9" s="20">
        <v>2</v>
      </c>
      <c r="I9" s="20">
        <v>4</v>
      </c>
      <c r="J9" s="20">
        <v>4</v>
      </c>
      <c r="K9" s="20">
        <v>5.5</v>
      </c>
      <c r="L9" s="20">
        <v>5.5</v>
      </c>
      <c r="M9" s="4">
        <f>SUM(F9:L9)</f>
        <v>31.5</v>
      </c>
      <c r="N9" s="13">
        <f>M9/7</f>
        <v>4.5</v>
      </c>
      <c r="O9" s="20">
        <v>6</v>
      </c>
      <c r="P9" s="5">
        <f>(N9*0.75)+(O9*0.25)</f>
        <v>4.875</v>
      </c>
      <c r="Q9" s="9"/>
      <c r="R9" s="20">
        <v>7.3</v>
      </c>
      <c r="S9" s="20">
        <v>4.3</v>
      </c>
      <c r="T9" s="6">
        <f>(R9*0.75)+(S9*0.25)</f>
        <v>6.55</v>
      </c>
      <c r="U9" s="6">
        <f>(P9+T9)/2</f>
        <v>5.7125000000000004</v>
      </c>
      <c r="V9" s="22"/>
      <c r="W9" s="20">
        <v>4.4000000000000004</v>
      </c>
      <c r="X9" s="20">
        <v>6.5</v>
      </c>
      <c r="Y9" s="20">
        <v>3.2</v>
      </c>
      <c r="Z9" s="20">
        <v>5.5</v>
      </c>
      <c r="AA9" s="20">
        <v>5</v>
      </c>
      <c r="AB9" s="20">
        <v>6</v>
      </c>
      <c r="AC9" s="20">
        <v>6.5</v>
      </c>
      <c r="AD9" s="4">
        <f>SUM(W9:AC9)</f>
        <v>37.1</v>
      </c>
      <c r="AE9" s="13">
        <f>AD9/7</f>
        <v>5.3</v>
      </c>
      <c r="AF9" s="20">
        <v>6.4</v>
      </c>
      <c r="AG9" s="5">
        <f>(AE9*0.75)+(AF9*0.25)</f>
        <v>5.5749999999999993</v>
      </c>
      <c r="AH9" s="9"/>
      <c r="AI9" s="20">
        <v>6.87</v>
      </c>
      <c r="AJ9" s="20">
        <v>5.6</v>
      </c>
      <c r="AK9" s="6">
        <f>(AI9*0.75)+(AJ9*0.25)</f>
        <v>6.5525000000000002</v>
      </c>
      <c r="AL9" s="6">
        <f>(AG9+AK9)/2</f>
        <v>6.0637499999999998</v>
      </c>
      <c r="AM9" s="22"/>
      <c r="AN9" s="20">
        <v>5.0999999999999996</v>
      </c>
      <c r="AO9" s="20">
        <v>5.4</v>
      </c>
      <c r="AP9" s="20">
        <v>3.2</v>
      </c>
      <c r="AQ9" s="20">
        <v>5.2</v>
      </c>
      <c r="AR9" s="20">
        <v>4.8</v>
      </c>
      <c r="AS9" s="20">
        <v>5</v>
      </c>
      <c r="AT9" s="20">
        <v>5.2</v>
      </c>
      <c r="AU9" s="4">
        <f>SUM(AN9:AT9)</f>
        <v>33.9</v>
      </c>
      <c r="AV9" s="13">
        <f>AU9/7</f>
        <v>4.8428571428571425</v>
      </c>
      <c r="AW9" s="20">
        <v>6.3</v>
      </c>
      <c r="AX9" s="5">
        <f>(AV9*0.75)+(AW9*0.25)</f>
        <v>5.2071428571428573</v>
      </c>
      <c r="AY9" s="9"/>
      <c r="AZ9" s="20">
        <v>7.08</v>
      </c>
      <c r="BA9" s="20">
        <v>5.2</v>
      </c>
      <c r="BB9" s="6">
        <f>(AZ9*0.75)+(BA9*0.25)</f>
        <v>6.61</v>
      </c>
      <c r="BC9" s="6">
        <f>(AX9+BB9)/2</f>
        <v>5.9085714285714293</v>
      </c>
      <c r="BD9" s="22"/>
      <c r="BE9" s="20">
        <v>4</v>
      </c>
      <c r="BF9" s="20">
        <v>5.2</v>
      </c>
      <c r="BG9" s="20">
        <v>2</v>
      </c>
      <c r="BH9" s="20">
        <v>4.5</v>
      </c>
      <c r="BI9" s="20">
        <v>5</v>
      </c>
      <c r="BJ9" s="20">
        <v>5.6</v>
      </c>
      <c r="BK9" s="20">
        <v>6.8</v>
      </c>
      <c r="BL9" s="4">
        <f>SUM(BE9:BK9)</f>
        <v>33.099999999999994</v>
      </c>
      <c r="BM9" s="13">
        <f>BL9/7</f>
        <v>4.7285714285714278</v>
      </c>
      <c r="BN9" s="20">
        <v>5.5</v>
      </c>
      <c r="BO9" s="5">
        <f>(BM9*0.75)+(BN9*0.25)</f>
        <v>4.9214285714285708</v>
      </c>
      <c r="BP9" s="9"/>
      <c r="BQ9" s="20">
        <v>7.5</v>
      </c>
      <c r="BR9" s="20">
        <v>5.4</v>
      </c>
      <c r="BS9" s="6">
        <f>(BQ9*0.75)+(BR9*0.25)</f>
        <v>6.9749999999999996</v>
      </c>
      <c r="BT9" s="6">
        <f>(BO9+BS9)/2</f>
        <v>5.9482142857142852</v>
      </c>
      <c r="BU9" s="22"/>
      <c r="BV9" s="6">
        <f>U9</f>
        <v>5.7125000000000004</v>
      </c>
      <c r="BW9" s="6">
        <f>AL9</f>
        <v>6.0637499999999998</v>
      </c>
      <c r="BX9" s="6">
        <f>BC9</f>
        <v>5.9085714285714293</v>
      </c>
      <c r="BY9" s="6">
        <f>BT9</f>
        <v>5.9482142857142852</v>
      </c>
      <c r="BZ9" s="6">
        <f>AVERAGE(BV9:BY9)</f>
        <v>5.9082589285714295</v>
      </c>
      <c r="CA9">
        <v>2</v>
      </c>
    </row>
    <row r="10" spans="1:79" ht="14">
      <c r="A10" s="15"/>
      <c r="B10" s="44"/>
      <c r="F10" s="20"/>
      <c r="G10" s="20"/>
      <c r="H10" s="20"/>
      <c r="I10" s="20"/>
      <c r="J10" s="20"/>
      <c r="K10" s="20"/>
      <c r="L10" s="20"/>
      <c r="M10" s="4"/>
      <c r="N10" s="13"/>
      <c r="O10" s="20"/>
      <c r="P10" s="5"/>
      <c r="Q10" s="9"/>
      <c r="R10" s="20"/>
      <c r="S10" s="20"/>
      <c r="T10" s="6"/>
      <c r="U10" s="6"/>
      <c r="V10" s="22"/>
      <c r="W10" s="20"/>
      <c r="X10" s="20"/>
      <c r="Y10" s="20"/>
      <c r="Z10" s="20"/>
      <c r="AA10" s="20"/>
      <c r="AB10" s="20"/>
      <c r="AC10" s="20"/>
      <c r="AD10" s="4"/>
      <c r="AE10" s="13"/>
      <c r="AF10" s="20"/>
      <c r="AG10" s="5"/>
      <c r="AH10" s="9"/>
      <c r="AI10" s="20"/>
      <c r="AJ10" s="20"/>
      <c r="AK10" s="6"/>
      <c r="AL10" s="6"/>
      <c r="AM10" s="22"/>
      <c r="AN10" s="20"/>
      <c r="AO10" s="20"/>
      <c r="AP10" s="20"/>
      <c r="AQ10" s="20"/>
      <c r="AR10" s="20"/>
      <c r="AS10" s="20"/>
      <c r="AT10" s="20"/>
      <c r="AU10" s="4"/>
      <c r="AV10" s="13"/>
      <c r="AW10" s="20"/>
      <c r="AX10" s="5"/>
      <c r="AY10" s="9"/>
      <c r="AZ10" s="20"/>
      <c r="BA10" s="20"/>
      <c r="BB10" s="6"/>
      <c r="BC10" s="6"/>
      <c r="BD10" s="22"/>
      <c r="BE10" s="20"/>
      <c r="BF10" s="20"/>
      <c r="BG10" s="20"/>
      <c r="BH10" s="20"/>
      <c r="BI10" s="20"/>
      <c r="BJ10" s="20"/>
      <c r="BK10" s="20"/>
      <c r="BL10" s="4"/>
      <c r="BM10" s="13"/>
      <c r="BN10" s="20"/>
      <c r="BO10" s="5"/>
      <c r="BP10" s="9"/>
      <c r="BQ10" s="20"/>
      <c r="BR10" s="20"/>
      <c r="BS10" s="6"/>
      <c r="BT10" s="6"/>
      <c r="BU10" s="22"/>
      <c r="BV10" s="6"/>
      <c r="BW10" s="6"/>
      <c r="BX10" s="6"/>
      <c r="BY10" s="6"/>
      <c r="BZ10" s="6"/>
    </row>
    <row r="11" spans="1:79" ht="14">
      <c r="A11" s="15"/>
      <c r="B11" s="44"/>
      <c r="F11" s="20"/>
      <c r="G11" s="20"/>
      <c r="H11" s="20"/>
      <c r="I11" s="20"/>
      <c r="J11" s="20"/>
      <c r="K11" s="20"/>
      <c r="L11" s="20"/>
      <c r="M11" s="4"/>
      <c r="N11" s="13"/>
      <c r="O11" s="20"/>
      <c r="P11" s="5"/>
      <c r="Q11" s="9"/>
      <c r="R11" s="20"/>
      <c r="S11" s="20"/>
      <c r="T11" s="6"/>
      <c r="U11" s="6"/>
      <c r="V11" s="22"/>
      <c r="W11" s="20"/>
      <c r="X11" s="20"/>
      <c r="Y11" s="20"/>
      <c r="Z11" s="20"/>
      <c r="AA11" s="20"/>
      <c r="AB11" s="20"/>
      <c r="AC11" s="20"/>
      <c r="AD11" s="4"/>
      <c r="AE11" s="13"/>
      <c r="AF11" s="20"/>
      <c r="AG11" s="5"/>
      <c r="AH11" s="9"/>
      <c r="AI11" s="20"/>
      <c r="AJ11" s="20"/>
      <c r="AK11" s="6"/>
      <c r="AL11" s="6"/>
      <c r="AM11" s="22"/>
      <c r="AN11" s="20"/>
      <c r="AO11" s="20"/>
      <c r="AP11" s="20"/>
      <c r="AQ11" s="20"/>
      <c r="AR11" s="20"/>
      <c r="AS11" s="20"/>
      <c r="AT11" s="20"/>
      <c r="AU11" s="4"/>
      <c r="AV11" s="13"/>
      <c r="AW11" s="20"/>
      <c r="AX11" s="5"/>
      <c r="AY11" s="9"/>
      <c r="AZ11" s="20"/>
      <c r="BA11" s="20"/>
      <c r="BB11" s="6"/>
      <c r="BC11" s="6"/>
      <c r="BD11" s="22"/>
      <c r="BE11" s="20"/>
      <c r="BF11" s="20"/>
      <c r="BG11" s="20"/>
      <c r="BH11" s="20"/>
      <c r="BI11" s="20"/>
      <c r="BJ11" s="20"/>
      <c r="BK11" s="20"/>
      <c r="BL11" s="4"/>
      <c r="BM11" s="13"/>
      <c r="BN11" s="20"/>
      <c r="BO11" s="5"/>
      <c r="BP11" s="9"/>
      <c r="BQ11" s="20"/>
      <c r="BR11" s="20"/>
      <c r="BS11" s="6"/>
      <c r="BT11" s="6"/>
      <c r="BU11" s="22"/>
      <c r="BV11" s="6"/>
      <c r="BW11" s="6"/>
      <c r="BX11" s="6"/>
      <c r="BY11" s="6"/>
      <c r="BZ11" s="6"/>
    </row>
    <row r="12" spans="1:79" ht="14">
      <c r="A12" s="15">
        <v>31</v>
      </c>
      <c r="B12" s="44" t="s">
        <v>74</v>
      </c>
      <c r="C12" t="s">
        <v>162</v>
      </c>
      <c r="D12" t="s">
        <v>135</v>
      </c>
      <c r="E12" t="s">
        <v>37</v>
      </c>
      <c r="F12" s="20">
        <v>4</v>
      </c>
      <c r="G12" s="20">
        <v>4.8</v>
      </c>
      <c r="H12" s="20">
        <v>5.8</v>
      </c>
      <c r="I12" s="20">
        <v>6.5</v>
      </c>
      <c r="J12" s="20">
        <v>5.8</v>
      </c>
      <c r="K12" s="20">
        <v>5.6</v>
      </c>
      <c r="L12" s="20">
        <v>5.3</v>
      </c>
      <c r="M12" s="4">
        <f t="shared" ref="M12:M18" si="25">SUM(F12:L12)</f>
        <v>37.799999999999997</v>
      </c>
      <c r="N12" s="13">
        <f t="shared" ref="N12:N18" si="26">M12/7</f>
        <v>5.3999999999999995</v>
      </c>
      <c r="O12" s="20">
        <v>6.6</v>
      </c>
      <c r="P12" s="5">
        <f t="shared" ref="P12:P18" si="27">(N12*0.75)+(O12*0.25)</f>
        <v>5.6999999999999993</v>
      </c>
      <c r="Q12" s="9"/>
      <c r="R12" s="20">
        <v>7.5</v>
      </c>
      <c r="S12" s="20">
        <v>5.7</v>
      </c>
      <c r="T12" s="6">
        <f t="shared" ref="T12:T18" si="28">(R12*0.75)+(S12*0.25)</f>
        <v>7.05</v>
      </c>
      <c r="U12" s="6">
        <f t="shared" ref="U12:U18" si="29">(P12+T12)/2</f>
        <v>6.375</v>
      </c>
      <c r="V12" s="22"/>
      <c r="W12" s="20">
        <v>4.4000000000000004</v>
      </c>
      <c r="X12" s="20">
        <v>6.7</v>
      </c>
      <c r="Y12" s="20">
        <v>6.8</v>
      </c>
      <c r="Z12" s="20">
        <v>8.1999999999999993</v>
      </c>
      <c r="AA12" s="20">
        <v>5.4</v>
      </c>
      <c r="AB12" s="20">
        <v>5.2</v>
      </c>
      <c r="AC12" s="20">
        <v>5.6</v>
      </c>
      <c r="AD12" s="4">
        <f t="shared" ref="AD12:AD18" si="30">SUM(W12:AC12)</f>
        <v>42.300000000000004</v>
      </c>
      <c r="AE12" s="13">
        <f t="shared" ref="AE12:AE18" si="31">AD12/7</f>
        <v>6.0428571428571436</v>
      </c>
      <c r="AF12" s="20">
        <v>7</v>
      </c>
      <c r="AG12" s="5">
        <f t="shared" ref="AG12:AG18" si="32">(AE12*0.75)+(AF12*0.25)</f>
        <v>6.2821428571428575</v>
      </c>
      <c r="AH12" s="9"/>
      <c r="AI12" s="20">
        <v>7.38</v>
      </c>
      <c r="AJ12" s="20">
        <v>6.4</v>
      </c>
      <c r="AK12" s="6">
        <f t="shared" ref="AK12:AK18" si="33">(AI12*0.75)+(AJ12*0.25)</f>
        <v>7.1349999999999998</v>
      </c>
      <c r="AL12" s="6">
        <f t="shared" ref="AL12:AL18" si="34">(AG12+AK12)/2</f>
        <v>6.7085714285714282</v>
      </c>
      <c r="AM12" s="22"/>
      <c r="AN12" s="20">
        <v>4.7</v>
      </c>
      <c r="AO12" s="20">
        <v>5.7</v>
      </c>
      <c r="AP12" s="20">
        <v>6.1</v>
      </c>
      <c r="AQ12" s="20">
        <v>6.7</v>
      </c>
      <c r="AR12" s="20">
        <v>6.3</v>
      </c>
      <c r="AS12" s="20">
        <v>4.0999999999999996</v>
      </c>
      <c r="AT12" s="20">
        <v>5.4</v>
      </c>
      <c r="AU12" s="4">
        <f t="shared" ref="AU12:AU18" si="35">SUM(AN12:AT12)</f>
        <v>39</v>
      </c>
      <c r="AV12" s="13">
        <f t="shared" ref="AV12:AV18" si="36">AU12/7</f>
        <v>5.5714285714285712</v>
      </c>
      <c r="AW12" s="20">
        <v>6.9</v>
      </c>
      <c r="AX12" s="5">
        <f t="shared" ref="AX12:AX18" si="37">(AV12*0.75)+(AW12*0.25)</f>
        <v>5.9035714285714285</v>
      </c>
      <c r="AY12" s="9"/>
      <c r="AZ12" s="20">
        <v>8.6999999999999993</v>
      </c>
      <c r="BA12" s="20">
        <v>6.2</v>
      </c>
      <c r="BB12" s="6">
        <f t="shared" ref="BB12:BB18" si="38">(AZ12*0.75)+(BA12*0.25)</f>
        <v>8.0749999999999993</v>
      </c>
      <c r="BC12" s="6">
        <f t="shared" ref="BC12:BC18" si="39">(AX12+BB12)/2</f>
        <v>6.9892857142857139</v>
      </c>
      <c r="BD12" s="22"/>
      <c r="BE12" s="20">
        <v>3.5</v>
      </c>
      <c r="BF12" s="20">
        <v>6</v>
      </c>
      <c r="BG12" s="20">
        <v>5.8</v>
      </c>
      <c r="BH12" s="20">
        <v>7</v>
      </c>
      <c r="BI12" s="20">
        <v>5.5</v>
      </c>
      <c r="BJ12" s="20">
        <v>5</v>
      </c>
      <c r="BK12" s="20">
        <v>5.5</v>
      </c>
      <c r="BL12" s="4">
        <f t="shared" ref="BL12:BL18" si="40">SUM(BE12:BK12)</f>
        <v>38.299999999999997</v>
      </c>
      <c r="BM12" s="13">
        <f t="shared" ref="BM12:BM18" si="41">BL12/7</f>
        <v>5.4714285714285706</v>
      </c>
      <c r="BN12" s="20">
        <v>5.5</v>
      </c>
      <c r="BO12" s="5">
        <f t="shared" ref="BO12:BO18" si="42">(BM12*0.75)+(BN12*0.25)</f>
        <v>5.4785714285714278</v>
      </c>
      <c r="BP12" s="9"/>
      <c r="BQ12" s="20">
        <v>7.9</v>
      </c>
      <c r="BR12" s="20">
        <v>6</v>
      </c>
      <c r="BS12" s="6">
        <f t="shared" ref="BS12:BS18" si="43">(BQ12*0.75)+(BR12*0.25)</f>
        <v>7.4250000000000007</v>
      </c>
      <c r="BT12" s="6">
        <f t="shared" ref="BT12:BT18" si="44">(BO12+BS12)/2</f>
        <v>6.4517857142857142</v>
      </c>
      <c r="BU12" s="22"/>
      <c r="BV12" s="6">
        <f t="shared" ref="BV12:BV18" si="45">U12</f>
        <v>6.375</v>
      </c>
      <c r="BW12" s="6">
        <f t="shared" ref="BW12:BW18" si="46">AL12</f>
        <v>6.7085714285714282</v>
      </c>
      <c r="BX12" s="6">
        <f t="shared" ref="BX12:BX18" si="47">BC12</f>
        <v>6.9892857142857139</v>
      </c>
      <c r="BY12" s="6">
        <f t="shared" ref="BY12:BY18" si="48">BT12</f>
        <v>6.4517857142857142</v>
      </c>
      <c r="BZ12" s="6">
        <f t="shared" ref="BZ12:BZ18" si="49">AVERAGE(BV12:BY12)</f>
        <v>6.6311607142857145</v>
      </c>
      <c r="CA12">
        <v>1</v>
      </c>
    </row>
    <row r="13" spans="1:79" ht="14">
      <c r="A13" s="15">
        <v>37</v>
      </c>
      <c r="B13" s="44" t="s">
        <v>276</v>
      </c>
      <c r="C13" t="s">
        <v>3</v>
      </c>
      <c r="D13" t="s">
        <v>160</v>
      </c>
      <c r="E13" t="s">
        <v>273</v>
      </c>
      <c r="F13" s="20">
        <v>4.5</v>
      </c>
      <c r="G13" s="20">
        <v>5.5</v>
      </c>
      <c r="H13" s="20">
        <v>6</v>
      </c>
      <c r="I13" s="20">
        <v>6.5</v>
      </c>
      <c r="J13" s="20">
        <v>4.8</v>
      </c>
      <c r="K13" s="20">
        <v>4.5</v>
      </c>
      <c r="L13" s="20">
        <v>5</v>
      </c>
      <c r="M13" s="4">
        <f t="shared" si="25"/>
        <v>36.799999999999997</v>
      </c>
      <c r="N13" s="13">
        <f t="shared" si="26"/>
        <v>5.2571428571428571</v>
      </c>
      <c r="O13" s="20">
        <v>6</v>
      </c>
      <c r="P13" s="5">
        <f t="shared" si="27"/>
        <v>5.4428571428571431</v>
      </c>
      <c r="Q13" s="9"/>
      <c r="R13" s="20">
        <v>8.1999999999999993</v>
      </c>
      <c r="S13" s="20">
        <v>5</v>
      </c>
      <c r="T13" s="6">
        <f t="shared" si="28"/>
        <v>7.3999999999999995</v>
      </c>
      <c r="U13" s="6">
        <f t="shared" si="29"/>
        <v>6.4214285714285708</v>
      </c>
      <c r="V13" s="22"/>
      <c r="W13" s="20">
        <v>4.8</v>
      </c>
      <c r="X13" s="20">
        <v>6.2</v>
      </c>
      <c r="Y13" s="20">
        <v>6.6</v>
      </c>
      <c r="Z13" s="20">
        <v>7</v>
      </c>
      <c r="AA13" s="20">
        <v>5.7</v>
      </c>
      <c r="AB13" s="20">
        <v>5.2</v>
      </c>
      <c r="AC13" s="20">
        <v>5.4</v>
      </c>
      <c r="AD13" s="4">
        <f t="shared" si="30"/>
        <v>40.9</v>
      </c>
      <c r="AE13" s="13">
        <f t="shared" si="31"/>
        <v>5.8428571428571425</v>
      </c>
      <c r="AF13" s="20">
        <v>6.7</v>
      </c>
      <c r="AG13" s="5">
        <f t="shared" si="32"/>
        <v>6.0571428571428569</v>
      </c>
      <c r="AH13" s="9"/>
      <c r="AI13" s="20">
        <v>7.5</v>
      </c>
      <c r="AJ13" s="20">
        <v>6.4</v>
      </c>
      <c r="AK13" s="6">
        <f t="shared" si="33"/>
        <v>7.2249999999999996</v>
      </c>
      <c r="AL13" s="6">
        <f t="shared" si="34"/>
        <v>6.6410714285714283</v>
      </c>
      <c r="AM13" s="22"/>
      <c r="AN13" s="20">
        <v>4.7</v>
      </c>
      <c r="AO13" s="20">
        <v>6.3</v>
      </c>
      <c r="AP13" s="20">
        <v>6.4</v>
      </c>
      <c r="AQ13" s="20">
        <v>7</v>
      </c>
      <c r="AR13" s="20">
        <v>5.8</v>
      </c>
      <c r="AS13" s="20">
        <v>5</v>
      </c>
      <c r="AT13" s="20">
        <v>5.2</v>
      </c>
      <c r="AU13" s="4">
        <f t="shared" si="35"/>
        <v>40.400000000000006</v>
      </c>
      <c r="AV13" s="13">
        <f t="shared" si="36"/>
        <v>5.7714285714285722</v>
      </c>
      <c r="AW13" s="20">
        <v>6.4</v>
      </c>
      <c r="AX13" s="5">
        <f t="shared" si="37"/>
        <v>5.9285714285714288</v>
      </c>
      <c r="AY13" s="9"/>
      <c r="AZ13" s="20">
        <v>8.27</v>
      </c>
      <c r="BA13" s="20">
        <v>5.3</v>
      </c>
      <c r="BB13" s="6">
        <f t="shared" si="38"/>
        <v>7.5274999999999999</v>
      </c>
      <c r="BC13" s="6">
        <f t="shared" si="39"/>
        <v>6.7280357142857143</v>
      </c>
      <c r="BD13" s="22"/>
      <c r="BE13" s="20">
        <v>4</v>
      </c>
      <c r="BF13" s="20">
        <v>5</v>
      </c>
      <c r="BG13" s="20">
        <v>5.2</v>
      </c>
      <c r="BH13" s="20">
        <v>6</v>
      </c>
      <c r="BI13" s="20">
        <v>4.8</v>
      </c>
      <c r="BJ13" s="20">
        <v>5</v>
      </c>
      <c r="BK13" s="20">
        <v>5.8</v>
      </c>
      <c r="BL13" s="4">
        <f t="shared" si="40"/>
        <v>35.799999999999997</v>
      </c>
      <c r="BM13" s="13">
        <f t="shared" si="41"/>
        <v>5.1142857142857139</v>
      </c>
      <c r="BN13" s="20">
        <v>5.8</v>
      </c>
      <c r="BO13" s="5">
        <f t="shared" si="42"/>
        <v>5.2857142857142856</v>
      </c>
      <c r="BP13" s="9"/>
      <c r="BQ13" s="20">
        <v>7.6360000000000001</v>
      </c>
      <c r="BR13" s="20">
        <v>5.7</v>
      </c>
      <c r="BS13" s="6">
        <f t="shared" si="43"/>
        <v>7.1520000000000001</v>
      </c>
      <c r="BT13" s="6">
        <f t="shared" si="44"/>
        <v>6.2188571428571429</v>
      </c>
      <c r="BU13" s="22"/>
      <c r="BV13" s="6">
        <f t="shared" si="45"/>
        <v>6.4214285714285708</v>
      </c>
      <c r="BW13" s="6">
        <f t="shared" si="46"/>
        <v>6.6410714285714283</v>
      </c>
      <c r="BX13" s="6">
        <f t="shared" si="47"/>
        <v>6.7280357142857143</v>
      </c>
      <c r="BY13" s="6">
        <f t="shared" si="48"/>
        <v>6.2188571428571429</v>
      </c>
      <c r="BZ13" s="6">
        <f t="shared" si="49"/>
        <v>6.5023482142857141</v>
      </c>
      <c r="CA13">
        <v>2</v>
      </c>
    </row>
    <row r="14" spans="1:79" ht="14">
      <c r="A14" s="15">
        <v>30</v>
      </c>
      <c r="B14" s="44" t="s">
        <v>73</v>
      </c>
      <c r="C14" t="s">
        <v>162</v>
      </c>
      <c r="D14" t="s">
        <v>135</v>
      </c>
      <c r="E14" t="s">
        <v>37</v>
      </c>
      <c r="F14" s="20">
        <v>4.8</v>
      </c>
      <c r="G14" s="20">
        <v>6.3</v>
      </c>
      <c r="H14" s="20">
        <v>6</v>
      </c>
      <c r="I14" s="20">
        <v>6.5</v>
      </c>
      <c r="J14" s="20">
        <v>5.5</v>
      </c>
      <c r="K14" s="20">
        <v>6.3</v>
      </c>
      <c r="L14" s="20">
        <v>4.8</v>
      </c>
      <c r="M14" s="4">
        <f t="shared" si="25"/>
        <v>40.199999999999996</v>
      </c>
      <c r="N14" s="13">
        <f t="shared" si="26"/>
        <v>5.742857142857142</v>
      </c>
      <c r="O14" s="20">
        <v>6.6</v>
      </c>
      <c r="P14" s="5">
        <f t="shared" si="27"/>
        <v>5.9571428571428573</v>
      </c>
      <c r="Q14" s="9"/>
      <c r="R14" s="20">
        <v>8</v>
      </c>
      <c r="S14" s="20">
        <v>5.3</v>
      </c>
      <c r="T14" s="6">
        <f t="shared" si="28"/>
        <v>7.3250000000000002</v>
      </c>
      <c r="U14" s="6">
        <f t="shared" si="29"/>
        <v>6.6410714285714292</v>
      </c>
      <c r="V14" s="22"/>
      <c r="W14" s="20">
        <v>4.4000000000000004</v>
      </c>
      <c r="X14" s="20">
        <v>6.8</v>
      </c>
      <c r="Y14" s="20">
        <v>6.5</v>
      </c>
      <c r="Z14" s="20">
        <v>7.4</v>
      </c>
      <c r="AA14" s="20">
        <v>6.3</v>
      </c>
      <c r="AB14" s="20">
        <v>6</v>
      </c>
      <c r="AC14" s="20">
        <v>5.6</v>
      </c>
      <c r="AD14" s="4">
        <f t="shared" si="30"/>
        <v>43.000000000000007</v>
      </c>
      <c r="AE14" s="13">
        <f t="shared" si="31"/>
        <v>6.1428571428571441</v>
      </c>
      <c r="AF14" s="20">
        <v>7</v>
      </c>
      <c r="AG14" s="5">
        <f t="shared" si="32"/>
        <v>6.3571428571428577</v>
      </c>
      <c r="AH14" s="9"/>
      <c r="AI14" s="20">
        <v>6.44</v>
      </c>
      <c r="AJ14" s="20">
        <v>5.7</v>
      </c>
      <c r="AK14" s="6">
        <f t="shared" si="33"/>
        <v>6.2549999999999999</v>
      </c>
      <c r="AL14" s="6">
        <f t="shared" si="34"/>
        <v>6.3060714285714283</v>
      </c>
      <c r="AM14" s="22"/>
      <c r="AN14" s="20">
        <v>5.0999999999999996</v>
      </c>
      <c r="AO14" s="20">
        <v>7.1</v>
      </c>
      <c r="AP14" s="20">
        <v>6.3</v>
      </c>
      <c r="AQ14" s="20">
        <v>6.5</v>
      </c>
      <c r="AR14" s="20">
        <v>5.7</v>
      </c>
      <c r="AS14" s="20">
        <v>5.6</v>
      </c>
      <c r="AT14" s="20">
        <v>5.6</v>
      </c>
      <c r="AU14" s="4">
        <f t="shared" si="35"/>
        <v>41.9</v>
      </c>
      <c r="AV14" s="13">
        <f t="shared" si="36"/>
        <v>5.9857142857142858</v>
      </c>
      <c r="AW14" s="20">
        <v>6.9</v>
      </c>
      <c r="AX14" s="5">
        <f t="shared" si="37"/>
        <v>6.2142857142857135</v>
      </c>
      <c r="AY14" s="9"/>
      <c r="AZ14" s="20">
        <v>7.75</v>
      </c>
      <c r="BA14" s="20">
        <v>5.9</v>
      </c>
      <c r="BB14" s="6">
        <f t="shared" si="38"/>
        <v>7.2874999999999996</v>
      </c>
      <c r="BC14" s="6">
        <f t="shared" si="39"/>
        <v>6.7508928571428566</v>
      </c>
      <c r="BD14" s="22"/>
      <c r="BE14" s="20">
        <v>4.9000000000000004</v>
      </c>
      <c r="BF14" s="20">
        <v>6</v>
      </c>
      <c r="BG14" s="20">
        <v>5.5</v>
      </c>
      <c r="BH14" s="20">
        <v>6</v>
      </c>
      <c r="BI14" s="20">
        <v>5</v>
      </c>
      <c r="BJ14" s="20">
        <v>5.9</v>
      </c>
      <c r="BK14" s="20">
        <v>5.7</v>
      </c>
      <c r="BL14" s="4">
        <f t="shared" si="40"/>
        <v>39</v>
      </c>
      <c r="BM14" s="13">
        <f t="shared" si="41"/>
        <v>5.5714285714285712</v>
      </c>
      <c r="BN14" s="20">
        <v>5.5</v>
      </c>
      <c r="BO14" s="5">
        <f t="shared" si="42"/>
        <v>5.5535714285714288</v>
      </c>
      <c r="BP14" s="9"/>
      <c r="BQ14" s="20">
        <v>7.4539999999999997</v>
      </c>
      <c r="BR14" s="20">
        <v>5.4</v>
      </c>
      <c r="BS14" s="6">
        <f t="shared" si="43"/>
        <v>6.9405000000000001</v>
      </c>
      <c r="BT14" s="6">
        <f t="shared" si="44"/>
        <v>6.2470357142857145</v>
      </c>
      <c r="BU14" s="22"/>
      <c r="BV14" s="6">
        <f t="shared" si="45"/>
        <v>6.6410714285714292</v>
      </c>
      <c r="BW14" s="6">
        <f t="shared" si="46"/>
        <v>6.3060714285714283</v>
      </c>
      <c r="BX14" s="6">
        <f t="shared" si="47"/>
        <v>6.7508928571428566</v>
      </c>
      <c r="BY14" s="6">
        <f t="shared" si="48"/>
        <v>6.2470357142857145</v>
      </c>
      <c r="BZ14" s="6">
        <f t="shared" si="49"/>
        <v>6.4862678571428578</v>
      </c>
      <c r="CA14">
        <v>3</v>
      </c>
    </row>
    <row r="15" spans="1:79" ht="14">
      <c r="A15" s="15">
        <v>85</v>
      </c>
      <c r="B15" s="44" t="s">
        <v>267</v>
      </c>
      <c r="C15" t="s">
        <v>28</v>
      </c>
      <c r="D15" t="s">
        <v>62</v>
      </c>
      <c r="E15" t="s">
        <v>266</v>
      </c>
      <c r="F15" s="20">
        <v>4.5</v>
      </c>
      <c r="G15" s="20">
        <v>6.5</v>
      </c>
      <c r="H15" s="20">
        <v>5.5</v>
      </c>
      <c r="I15" s="20">
        <v>3</v>
      </c>
      <c r="J15" s="20">
        <v>5</v>
      </c>
      <c r="K15" s="20">
        <v>6.3</v>
      </c>
      <c r="L15" s="20">
        <v>4.8</v>
      </c>
      <c r="M15" s="4">
        <f t="shared" si="25"/>
        <v>35.6</v>
      </c>
      <c r="N15" s="13">
        <f t="shared" si="26"/>
        <v>5.0857142857142863</v>
      </c>
      <c r="O15" s="20">
        <v>6.7</v>
      </c>
      <c r="P15" s="5">
        <f t="shared" si="27"/>
        <v>5.4892857142857148</v>
      </c>
      <c r="Q15" s="9"/>
      <c r="R15" s="20">
        <v>7.5</v>
      </c>
      <c r="S15" s="20">
        <v>4.7</v>
      </c>
      <c r="T15" s="6">
        <f t="shared" si="28"/>
        <v>6.8</v>
      </c>
      <c r="U15" s="6">
        <f t="shared" si="29"/>
        <v>6.1446428571428573</v>
      </c>
      <c r="V15" s="22"/>
      <c r="W15" s="20">
        <v>4.8</v>
      </c>
      <c r="X15" s="20">
        <v>8</v>
      </c>
      <c r="Y15" s="20">
        <v>7.4</v>
      </c>
      <c r="Z15" s="20">
        <v>5.5</v>
      </c>
      <c r="AA15" s="20">
        <v>5.4</v>
      </c>
      <c r="AB15" s="20">
        <v>6</v>
      </c>
      <c r="AC15" s="20">
        <v>5.8</v>
      </c>
      <c r="AD15" s="4">
        <f t="shared" si="30"/>
        <v>42.9</v>
      </c>
      <c r="AE15" s="13">
        <f t="shared" si="31"/>
        <v>6.1285714285714281</v>
      </c>
      <c r="AF15" s="20">
        <v>6.5</v>
      </c>
      <c r="AG15" s="5">
        <f t="shared" si="32"/>
        <v>6.2214285714285715</v>
      </c>
      <c r="AH15" s="9"/>
      <c r="AI15" s="20">
        <v>7.5</v>
      </c>
      <c r="AJ15" s="20">
        <v>6.1</v>
      </c>
      <c r="AK15" s="6">
        <f t="shared" si="33"/>
        <v>7.15</v>
      </c>
      <c r="AL15" s="6">
        <f t="shared" si="34"/>
        <v>6.6857142857142859</v>
      </c>
      <c r="AM15" s="22"/>
      <c r="AN15" s="20">
        <v>5.2</v>
      </c>
      <c r="AO15" s="20">
        <v>7.3</v>
      </c>
      <c r="AP15" s="20">
        <v>6.4</v>
      </c>
      <c r="AQ15" s="20">
        <v>5.0999999999999996</v>
      </c>
      <c r="AR15" s="20">
        <v>5.2</v>
      </c>
      <c r="AS15" s="20">
        <v>5.3</v>
      </c>
      <c r="AT15" s="20">
        <v>4.7</v>
      </c>
      <c r="AU15" s="4">
        <f t="shared" si="35"/>
        <v>39.200000000000003</v>
      </c>
      <c r="AV15" s="13">
        <f t="shared" si="36"/>
        <v>5.6000000000000005</v>
      </c>
      <c r="AW15" s="20">
        <v>6.7</v>
      </c>
      <c r="AX15" s="5">
        <f t="shared" si="37"/>
        <v>5.875</v>
      </c>
      <c r="AY15" s="9"/>
      <c r="AZ15" s="20">
        <v>8</v>
      </c>
      <c r="BA15" s="20">
        <v>5.7</v>
      </c>
      <c r="BB15" s="6">
        <f t="shared" si="38"/>
        <v>7.4249999999999998</v>
      </c>
      <c r="BC15" s="6">
        <f t="shared" si="39"/>
        <v>6.65</v>
      </c>
      <c r="BD15" s="22"/>
      <c r="BE15" s="20">
        <v>4.5</v>
      </c>
      <c r="BF15" s="20">
        <v>5.8</v>
      </c>
      <c r="BG15" s="20">
        <v>5</v>
      </c>
      <c r="BH15" s="20">
        <v>2.5</v>
      </c>
      <c r="BI15" s="20">
        <v>3.5</v>
      </c>
      <c r="BJ15" s="20">
        <v>5.8</v>
      </c>
      <c r="BK15" s="20">
        <v>5.5</v>
      </c>
      <c r="BL15" s="4">
        <f t="shared" si="40"/>
        <v>32.6</v>
      </c>
      <c r="BM15" s="13">
        <f t="shared" si="41"/>
        <v>4.6571428571428575</v>
      </c>
      <c r="BN15" s="20">
        <v>6</v>
      </c>
      <c r="BO15" s="5">
        <f t="shared" si="42"/>
        <v>4.9928571428571429</v>
      </c>
      <c r="BP15" s="9"/>
      <c r="BQ15" s="20">
        <v>8.3330000000000002</v>
      </c>
      <c r="BR15" s="20">
        <v>5.4</v>
      </c>
      <c r="BS15" s="6">
        <f t="shared" si="43"/>
        <v>7.5997500000000002</v>
      </c>
      <c r="BT15" s="6">
        <f t="shared" si="44"/>
        <v>6.296303571428572</v>
      </c>
      <c r="BU15" s="22"/>
      <c r="BV15" s="6">
        <f t="shared" si="45"/>
        <v>6.1446428571428573</v>
      </c>
      <c r="BW15" s="6">
        <f t="shared" si="46"/>
        <v>6.6857142857142859</v>
      </c>
      <c r="BX15" s="6">
        <f t="shared" si="47"/>
        <v>6.65</v>
      </c>
      <c r="BY15" s="6">
        <f t="shared" si="48"/>
        <v>6.296303571428572</v>
      </c>
      <c r="BZ15" s="6">
        <f t="shared" si="49"/>
        <v>6.4441651785714296</v>
      </c>
      <c r="CA15">
        <v>4</v>
      </c>
    </row>
    <row r="16" spans="1:79" ht="14">
      <c r="A16" s="15">
        <v>71</v>
      </c>
      <c r="B16" s="44" t="s">
        <v>262</v>
      </c>
      <c r="C16" t="s">
        <v>163</v>
      </c>
      <c r="D16" t="s">
        <v>156</v>
      </c>
      <c r="E16" t="s">
        <v>86</v>
      </c>
      <c r="F16" s="20">
        <v>4.5</v>
      </c>
      <c r="G16" s="20">
        <v>5.5</v>
      </c>
      <c r="H16" s="20">
        <v>5</v>
      </c>
      <c r="I16" s="20">
        <v>5.3</v>
      </c>
      <c r="J16" s="20">
        <v>4.5</v>
      </c>
      <c r="K16" s="20">
        <v>5</v>
      </c>
      <c r="L16" s="20">
        <v>4</v>
      </c>
      <c r="M16" s="4">
        <f t="shared" si="25"/>
        <v>33.799999999999997</v>
      </c>
      <c r="N16" s="13">
        <f t="shared" si="26"/>
        <v>4.8285714285714283</v>
      </c>
      <c r="O16" s="20">
        <v>6.6</v>
      </c>
      <c r="P16" s="5">
        <f t="shared" si="27"/>
        <v>5.2714285714285705</v>
      </c>
      <c r="Q16" s="9"/>
      <c r="R16" s="20">
        <v>7.8</v>
      </c>
      <c r="S16" s="20">
        <v>5</v>
      </c>
      <c r="T16" s="6">
        <f t="shared" si="28"/>
        <v>7.1</v>
      </c>
      <c r="U16" s="6">
        <f t="shared" si="29"/>
        <v>6.1857142857142851</v>
      </c>
      <c r="V16" s="22"/>
      <c r="W16" s="20">
        <v>5</v>
      </c>
      <c r="X16" s="20">
        <v>6.5</v>
      </c>
      <c r="Y16" s="20">
        <v>5.2</v>
      </c>
      <c r="Z16" s="20">
        <v>6.2</v>
      </c>
      <c r="AA16" s="20">
        <v>5.0999999999999996</v>
      </c>
      <c r="AB16" s="20">
        <v>6.2</v>
      </c>
      <c r="AC16" s="20">
        <v>4.8</v>
      </c>
      <c r="AD16" s="4">
        <f t="shared" si="30"/>
        <v>39</v>
      </c>
      <c r="AE16" s="13">
        <f t="shared" si="31"/>
        <v>5.5714285714285712</v>
      </c>
      <c r="AF16" s="20">
        <v>6.2</v>
      </c>
      <c r="AG16" s="5">
        <f t="shared" si="32"/>
        <v>5.7285714285714286</v>
      </c>
      <c r="AH16" s="9"/>
      <c r="AI16" s="20">
        <v>7.36</v>
      </c>
      <c r="AJ16" s="20">
        <v>6.1</v>
      </c>
      <c r="AK16" s="6">
        <f t="shared" si="33"/>
        <v>7.0449999999999999</v>
      </c>
      <c r="AL16" s="6">
        <f t="shared" si="34"/>
        <v>6.3867857142857147</v>
      </c>
      <c r="AM16" s="22"/>
      <c r="AN16" s="20">
        <v>5</v>
      </c>
      <c r="AO16" s="20">
        <v>6.1</v>
      </c>
      <c r="AP16" s="20">
        <v>6.2</v>
      </c>
      <c r="AQ16" s="20">
        <v>5.9</v>
      </c>
      <c r="AR16" s="20">
        <v>6</v>
      </c>
      <c r="AS16" s="20">
        <v>4.0999999999999996</v>
      </c>
      <c r="AT16" s="20">
        <v>4.9000000000000004</v>
      </c>
      <c r="AU16" s="4">
        <f t="shared" si="35"/>
        <v>38.200000000000003</v>
      </c>
      <c r="AV16" s="13">
        <f t="shared" si="36"/>
        <v>5.4571428571428573</v>
      </c>
      <c r="AW16" s="20">
        <v>6</v>
      </c>
      <c r="AX16" s="5">
        <f t="shared" si="37"/>
        <v>5.5928571428571434</v>
      </c>
      <c r="AY16" s="9"/>
      <c r="AZ16" s="20">
        <v>8.07</v>
      </c>
      <c r="BA16" s="20">
        <v>6</v>
      </c>
      <c r="BB16" s="6">
        <f t="shared" si="38"/>
        <v>7.5525000000000002</v>
      </c>
      <c r="BC16" s="6">
        <f t="shared" si="39"/>
        <v>6.5726785714285718</v>
      </c>
      <c r="BD16" s="22"/>
      <c r="BE16" s="20">
        <v>4.5</v>
      </c>
      <c r="BF16" s="20">
        <v>5</v>
      </c>
      <c r="BG16" s="20">
        <v>4.8</v>
      </c>
      <c r="BH16" s="20">
        <v>4</v>
      </c>
      <c r="BI16" s="20">
        <v>4.5</v>
      </c>
      <c r="BJ16" s="20">
        <v>5</v>
      </c>
      <c r="BK16" s="20">
        <v>4.5</v>
      </c>
      <c r="BL16" s="4">
        <f t="shared" si="40"/>
        <v>32.299999999999997</v>
      </c>
      <c r="BM16" s="13">
        <f t="shared" si="41"/>
        <v>4.6142857142857139</v>
      </c>
      <c r="BN16" s="20">
        <v>4.4000000000000004</v>
      </c>
      <c r="BO16" s="5">
        <f t="shared" si="42"/>
        <v>4.5607142857142851</v>
      </c>
      <c r="BP16" s="9"/>
      <c r="BQ16" s="20">
        <v>7.7</v>
      </c>
      <c r="BR16" s="20">
        <v>5.7</v>
      </c>
      <c r="BS16" s="6">
        <f t="shared" si="43"/>
        <v>7.2</v>
      </c>
      <c r="BT16" s="6">
        <f t="shared" si="44"/>
        <v>5.8803571428571431</v>
      </c>
      <c r="BU16" s="22"/>
      <c r="BV16" s="6">
        <f t="shared" si="45"/>
        <v>6.1857142857142851</v>
      </c>
      <c r="BW16" s="6">
        <f t="shared" si="46"/>
        <v>6.3867857142857147</v>
      </c>
      <c r="BX16" s="6">
        <f t="shared" si="47"/>
        <v>6.5726785714285718</v>
      </c>
      <c r="BY16" s="6">
        <f t="shared" si="48"/>
        <v>5.8803571428571431</v>
      </c>
      <c r="BZ16" s="6">
        <f t="shared" si="49"/>
        <v>6.2563839285714291</v>
      </c>
      <c r="CA16">
        <v>5</v>
      </c>
    </row>
    <row r="17" spans="1:79" ht="14">
      <c r="A17" s="15">
        <v>70</v>
      </c>
      <c r="B17" s="44" t="s">
        <v>258</v>
      </c>
      <c r="C17" t="s">
        <v>163</v>
      </c>
      <c r="D17" t="s">
        <v>156</v>
      </c>
      <c r="E17" t="s">
        <v>86</v>
      </c>
      <c r="F17" s="20">
        <v>4.8</v>
      </c>
      <c r="G17" s="20">
        <v>6.5</v>
      </c>
      <c r="H17" s="20">
        <v>5.6</v>
      </c>
      <c r="I17" s="20">
        <v>5.5</v>
      </c>
      <c r="J17" s="20">
        <v>5.3</v>
      </c>
      <c r="K17" s="20">
        <v>6</v>
      </c>
      <c r="L17" s="20">
        <v>4.8</v>
      </c>
      <c r="M17" s="4">
        <f t="shared" si="25"/>
        <v>38.5</v>
      </c>
      <c r="N17" s="13">
        <f t="shared" si="26"/>
        <v>5.5</v>
      </c>
      <c r="O17" s="20">
        <v>6.2</v>
      </c>
      <c r="P17" s="5">
        <f t="shared" si="27"/>
        <v>5.6749999999999998</v>
      </c>
      <c r="Q17" s="9"/>
      <c r="R17" s="20">
        <v>7.8</v>
      </c>
      <c r="S17" s="20">
        <v>4</v>
      </c>
      <c r="T17" s="6">
        <f t="shared" si="28"/>
        <v>6.85</v>
      </c>
      <c r="U17" s="6">
        <f t="shared" si="29"/>
        <v>6.2624999999999993</v>
      </c>
      <c r="V17" s="22"/>
      <c r="W17" s="20">
        <v>4.9000000000000004</v>
      </c>
      <c r="X17" s="20">
        <v>5.7</v>
      </c>
      <c r="Y17" s="20">
        <v>7.2</v>
      </c>
      <c r="Z17" s="20">
        <v>6.2</v>
      </c>
      <c r="AA17" s="20">
        <v>5.3</v>
      </c>
      <c r="AB17" s="20">
        <v>5.7</v>
      </c>
      <c r="AC17" s="20">
        <v>5.6</v>
      </c>
      <c r="AD17" s="4">
        <f t="shared" si="30"/>
        <v>40.6</v>
      </c>
      <c r="AE17" s="13">
        <f t="shared" si="31"/>
        <v>5.8</v>
      </c>
      <c r="AF17" s="20">
        <v>6.2</v>
      </c>
      <c r="AG17" s="5">
        <f t="shared" si="32"/>
        <v>5.8999999999999995</v>
      </c>
      <c r="AH17" s="9"/>
      <c r="AI17" s="20">
        <v>7.12</v>
      </c>
      <c r="AJ17" s="20">
        <v>5.4</v>
      </c>
      <c r="AK17" s="6">
        <f t="shared" si="33"/>
        <v>6.6899999999999995</v>
      </c>
      <c r="AL17" s="6">
        <f t="shared" si="34"/>
        <v>6.2949999999999999</v>
      </c>
      <c r="AM17" s="22"/>
      <c r="AN17" s="20">
        <v>5.0999999999999996</v>
      </c>
      <c r="AO17" s="20">
        <v>6.1</v>
      </c>
      <c r="AP17" s="20">
        <v>5.7</v>
      </c>
      <c r="AQ17" s="20">
        <v>5.7</v>
      </c>
      <c r="AR17" s="20">
        <v>5.5</v>
      </c>
      <c r="AS17" s="20">
        <v>4.2</v>
      </c>
      <c r="AT17" s="20">
        <v>5</v>
      </c>
      <c r="AU17" s="4">
        <f t="shared" si="35"/>
        <v>37.299999999999997</v>
      </c>
      <c r="AV17" s="13">
        <f t="shared" si="36"/>
        <v>5.3285714285714283</v>
      </c>
      <c r="AW17" s="20">
        <v>6</v>
      </c>
      <c r="AX17" s="5">
        <f t="shared" si="37"/>
        <v>5.496428571428571</v>
      </c>
      <c r="AY17" s="9"/>
      <c r="AZ17" s="20">
        <v>7.77</v>
      </c>
      <c r="BA17" s="20">
        <v>5.2</v>
      </c>
      <c r="BB17" s="6">
        <f t="shared" si="38"/>
        <v>7.1274999999999995</v>
      </c>
      <c r="BC17" s="6">
        <f t="shared" si="39"/>
        <v>6.3119642857142857</v>
      </c>
      <c r="BD17" s="22"/>
      <c r="BE17" s="20">
        <v>4.5</v>
      </c>
      <c r="BF17" s="20">
        <v>5.8</v>
      </c>
      <c r="BG17" s="20">
        <v>5.5</v>
      </c>
      <c r="BH17" s="20">
        <v>4.5</v>
      </c>
      <c r="BI17" s="20">
        <v>3.5</v>
      </c>
      <c r="BJ17" s="20">
        <v>5</v>
      </c>
      <c r="BK17" s="20">
        <v>5.4</v>
      </c>
      <c r="BL17" s="4">
        <f t="shared" si="40"/>
        <v>34.200000000000003</v>
      </c>
      <c r="BM17" s="13">
        <f t="shared" si="41"/>
        <v>4.8857142857142861</v>
      </c>
      <c r="BN17" s="20">
        <v>4.5</v>
      </c>
      <c r="BO17" s="5">
        <f t="shared" si="42"/>
        <v>4.7892857142857146</v>
      </c>
      <c r="BP17" s="9"/>
      <c r="BQ17" s="20">
        <v>7.625</v>
      </c>
      <c r="BR17" s="20">
        <v>4.9000000000000004</v>
      </c>
      <c r="BS17" s="6">
        <f t="shared" si="43"/>
        <v>6.9437499999999996</v>
      </c>
      <c r="BT17" s="6">
        <f t="shared" si="44"/>
        <v>5.8665178571428571</v>
      </c>
      <c r="BU17" s="22"/>
      <c r="BV17" s="6">
        <f t="shared" si="45"/>
        <v>6.2624999999999993</v>
      </c>
      <c r="BW17" s="6">
        <f t="shared" si="46"/>
        <v>6.2949999999999999</v>
      </c>
      <c r="BX17" s="6">
        <f t="shared" si="47"/>
        <v>6.3119642857142857</v>
      </c>
      <c r="BY17" s="6">
        <f t="shared" si="48"/>
        <v>5.8665178571428571</v>
      </c>
      <c r="BZ17" s="6">
        <f t="shared" si="49"/>
        <v>6.1839955357142857</v>
      </c>
      <c r="CA17">
        <v>6</v>
      </c>
    </row>
    <row r="18" spans="1:79" ht="14">
      <c r="A18" s="15">
        <v>19</v>
      </c>
      <c r="B18" s="44" t="s">
        <v>103</v>
      </c>
      <c r="C18" t="s">
        <v>13</v>
      </c>
      <c r="D18" t="s">
        <v>145</v>
      </c>
      <c r="E18" t="s">
        <v>39</v>
      </c>
      <c r="F18" s="20">
        <v>4.5</v>
      </c>
      <c r="G18" s="20">
        <v>6</v>
      </c>
      <c r="H18" s="20">
        <v>5</v>
      </c>
      <c r="I18" s="20">
        <v>5.3</v>
      </c>
      <c r="J18" s="20">
        <v>5</v>
      </c>
      <c r="K18" s="20">
        <v>5.5</v>
      </c>
      <c r="L18" s="20">
        <v>5</v>
      </c>
      <c r="M18" s="4">
        <f t="shared" si="25"/>
        <v>36.299999999999997</v>
      </c>
      <c r="N18" s="13">
        <f t="shared" si="26"/>
        <v>5.1857142857142851</v>
      </c>
      <c r="O18" s="20">
        <v>7.8</v>
      </c>
      <c r="P18" s="5">
        <f t="shared" si="27"/>
        <v>5.8392857142857135</v>
      </c>
      <c r="Q18" s="9"/>
      <c r="R18" s="20">
        <v>8.1999999999999993</v>
      </c>
      <c r="S18" s="20">
        <v>5.7</v>
      </c>
      <c r="T18" s="6">
        <f t="shared" si="28"/>
        <v>7.5749999999999993</v>
      </c>
      <c r="U18" s="6">
        <f t="shared" si="29"/>
        <v>6.7071428571428564</v>
      </c>
      <c r="V18" s="22"/>
      <c r="W18" s="20">
        <v>4.8</v>
      </c>
      <c r="X18" s="20">
        <v>6.8</v>
      </c>
      <c r="Y18" s="20">
        <v>5.6</v>
      </c>
      <c r="Z18" s="20">
        <v>5.0999999999999996</v>
      </c>
      <c r="AA18" s="20">
        <v>6.2</v>
      </c>
      <c r="AB18" s="20">
        <v>5.4</v>
      </c>
      <c r="AC18" s="20">
        <v>5.7</v>
      </c>
      <c r="AD18" s="4">
        <f t="shared" si="30"/>
        <v>39.6</v>
      </c>
      <c r="AE18" s="13">
        <f t="shared" si="31"/>
        <v>5.6571428571428575</v>
      </c>
      <c r="AF18" s="20">
        <v>5.2</v>
      </c>
      <c r="AG18" s="5">
        <f t="shared" si="32"/>
        <v>5.5428571428571427</v>
      </c>
      <c r="AH18" s="9"/>
      <c r="AI18" s="20">
        <v>7.17</v>
      </c>
      <c r="AJ18" s="20">
        <v>5.8</v>
      </c>
      <c r="AK18" s="6">
        <f t="shared" si="33"/>
        <v>6.8274999999999997</v>
      </c>
      <c r="AL18" s="6">
        <f t="shared" si="34"/>
        <v>6.1851785714285707</v>
      </c>
      <c r="AM18" s="22"/>
      <c r="AN18" s="20">
        <v>4.8</v>
      </c>
      <c r="AO18" s="20">
        <v>6.1</v>
      </c>
      <c r="AP18" s="20">
        <v>3.1</v>
      </c>
      <c r="AQ18" s="20">
        <v>5.7</v>
      </c>
      <c r="AR18" s="20">
        <v>5.9</v>
      </c>
      <c r="AS18" s="20">
        <v>5.2</v>
      </c>
      <c r="AT18" s="20">
        <v>5.3</v>
      </c>
      <c r="AU18" s="4">
        <f t="shared" si="35"/>
        <v>36.1</v>
      </c>
      <c r="AV18" s="13">
        <f t="shared" si="36"/>
        <v>5.1571428571428575</v>
      </c>
      <c r="AW18" s="20">
        <v>7.2</v>
      </c>
      <c r="AX18" s="5">
        <f t="shared" si="37"/>
        <v>5.6678571428571427</v>
      </c>
      <c r="AY18" s="9"/>
      <c r="AZ18" s="20">
        <v>7.75</v>
      </c>
      <c r="BA18" s="20">
        <v>6</v>
      </c>
      <c r="BB18" s="6">
        <f t="shared" si="38"/>
        <v>7.3125</v>
      </c>
      <c r="BC18" s="6">
        <f t="shared" si="39"/>
        <v>6.4901785714285714</v>
      </c>
      <c r="BD18" s="22"/>
      <c r="BE18" s="20">
        <v>4</v>
      </c>
      <c r="BF18" s="20">
        <v>5</v>
      </c>
      <c r="BG18" s="20">
        <v>4</v>
      </c>
      <c r="BH18" s="20">
        <v>4</v>
      </c>
      <c r="BI18" s="20">
        <v>4</v>
      </c>
      <c r="BJ18" s="20">
        <v>4.5</v>
      </c>
      <c r="BK18" s="20">
        <v>5.6</v>
      </c>
      <c r="BL18" s="4">
        <f t="shared" si="40"/>
        <v>31.1</v>
      </c>
      <c r="BM18" s="13">
        <f t="shared" si="41"/>
        <v>4.4428571428571431</v>
      </c>
      <c r="BN18" s="20">
        <v>6.5</v>
      </c>
      <c r="BO18" s="5">
        <f t="shared" si="42"/>
        <v>4.9571428571428573</v>
      </c>
      <c r="BP18" s="9"/>
      <c r="BQ18" s="20">
        <v>5.875</v>
      </c>
      <c r="BR18" s="20">
        <v>5.2</v>
      </c>
      <c r="BS18" s="6">
        <f t="shared" si="43"/>
        <v>5.7062499999999998</v>
      </c>
      <c r="BT18" s="6">
        <f t="shared" si="44"/>
        <v>5.3316964285714281</v>
      </c>
      <c r="BU18" s="22"/>
      <c r="BV18" s="6">
        <f t="shared" si="45"/>
        <v>6.7071428571428564</v>
      </c>
      <c r="BW18" s="6">
        <f t="shared" si="46"/>
        <v>6.1851785714285707</v>
      </c>
      <c r="BX18" s="6">
        <f t="shared" si="47"/>
        <v>6.4901785714285714</v>
      </c>
      <c r="BY18" s="6">
        <f t="shared" si="48"/>
        <v>5.3316964285714281</v>
      </c>
      <c r="BZ18" s="6">
        <f t="shared" si="49"/>
        <v>6.1785491071428567</v>
      </c>
    </row>
    <row r="19" spans="1:79" ht="14">
      <c r="A19" s="15">
        <v>68</v>
      </c>
      <c r="B19" s="44" t="s">
        <v>105</v>
      </c>
      <c r="C19" t="s">
        <v>144</v>
      </c>
      <c r="D19" t="s">
        <v>36</v>
      </c>
      <c r="E19" t="s">
        <v>100</v>
      </c>
      <c r="F19" s="20">
        <v>4.8</v>
      </c>
      <c r="G19" s="20">
        <v>6.3</v>
      </c>
      <c r="H19" s="20">
        <v>6.3</v>
      </c>
      <c r="I19" s="20">
        <v>6</v>
      </c>
      <c r="J19" s="20">
        <v>5.2</v>
      </c>
      <c r="K19" s="20">
        <v>6.5</v>
      </c>
      <c r="L19" s="20">
        <v>5</v>
      </c>
      <c r="M19" s="4">
        <f t="shared" si="0"/>
        <v>40.099999999999994</v>
      </c>
      <c r="N19" s="13">
        <f t="shared" si="1"/>
        <v>5.7285714285714278</v>
      </c>
      <c r="O19" s="20">
        <v>6.6</v>
      </c>
      <c r="P19" s="5">
        <f t="shared" si="2"/>
        <v>5.9464285714285712</v>
      </c>
      <c r="Q19" s="9"/>
      <c r="R19" s="20">
        <v>7.1</v>
      </c>
      <c r="S19" s="20">
        <v>4.5</v>
      </c>
      <c r="T19" s="6">
        <f t="shared" si="3"/>
        <v>6.4499999999999993</v>
      </c>
      <c r="U19" s="6">
        <f t="shared" si="4"/>
        <v>6.1982142857142852</v>
      </c>
      <c r="V19" s="22"/>
      <c r="W19" s="20">
        <v>5</v>
      </c>
      <c r="X19" s="20">
        <v>6</v>
      </c>
      <c r="Y19" s="20">
        <v>6.7</v>
      </c>
      <c r="Z19" s="20">
        <v>6.7</v>
      </c>
      <c r="AA19" s="20">
        <v>5.3</v>
      </c>
      <c r="AB19" s="20">
        <v>5.7</v>
      </c>
      <c r="AC19" s="20">
        <v>5.8</v>
      </c>
      <c r="AD19" s="4">
        <f t="shared" si="5"/>
        <v>41.199999999999996</v>
      </c>
      <c r="AE19" s="13">
        <f t="shared" si="6"/>
        <v>5.8857142857142852</v>
      </c>
      <c r="AF19" s="20">
        <v>6.7</v>
      </c>
      <c r="AG19" s="5">
        <f t="shared" si="7"/>
        <v>6.0892857142857135</v>
      </c>
      <c r="AH19" s="9"/>
      <c r="AI19" s="20">
        <v>6.2</v>
      </c>
      <c r="AJ19" s="20">
        <v>5.4</v>
      </c>
      <c r="AK19" s="6">
        <f t="shared" si="8"/>
        <v>6</v>
      </c>
      <c r="AL19" s="6">
        <f t="shared" si="9"/>
        <v>6.0446428571428568</v>
      </c>
      <c r="AM19" s="22"/>
      <c r="AN19" s="20">
        <v>4.9000000000000004</v>
      </c>
      <c r="AO19" s="20">
        <v>6.8</v>
      </c>
      <c r="AP19" s="20">
        <v>6.2</v>
      </c>
      <c r="AQ19" s="20">
        <v>6.1</v>
      </c>
      <c r="AR19" s="20">
        <v>5.6</v>
      </c>
      <c r="AS19" s="20">
        <v>4.5</v>
      </c>
      <c r="AT19" s="20">
        <v>5.0999999999999996</v>
      </c>
      <c r="AU19" s="4">
        <f t="shared" si="10"/>
        <v>39.200000000000003</v>
      </c>
      <c r="AV19" s="13">
        <f t="shared" si="11"/>
        <v>5.6000000000000005</v>
      </c>
      <c r="AW19" s="20">
        <v>6.5</v>
      </c>
      <c r="AX19" s="5">
        <f t="shared" si="12"/>
        <v>5.8250000000000002</v>
      </c>
      <c r="AY19" s="9"/>
      <c r="AZ19" s="20">
        <v>8</v>
      </c>
      <c r="BA19" s="20">
        <v>5.4</v>
      </c>
      <c r="BB19" s="6">
        <f t="shared" si="13"/>
        <v>7.35</v>
      </c>
      <c r="BC19" s="6">
        <f t="shared" si="14"/>
        <v>6.5875000000000004</v>
      </c>
      <c r="BD19" s="22"/>
      <c r="BE19" s="20">
        <v>4.8</v>
      </c>
      <c r="BF19" s="20">
        <v>5.5</v>
      </c>
      <c r="BG19" s="20">
        <v>5.5</v>
      </c>
      <c r="BH19" s="20">
        <v>5.5</v>
      </c>
      <c r="BI19" s="20">
        <v>4</v>
      </c>
      <c r="BJ19" s="20">
        <v>5.8</v>
      </c>
      <c r="BK19" s="20">
        <v>5</v>
      </c>
      <c r="BL19" s="4">
        <f t="shared" si="15"/>
        <v>36.1</v>
      </c>
      <c r="BM19" s="13">
        <f t="shared" si="16"/>
        <v>5.1571428571428575</v>
      </c>
      <c r="BN19" s="20">
        <v>4.5</v>
      </c>
      <c r="BO19" s="5">
        <f t="shared" si="17"/>
        <v>4.9928571428571429</v>
      </c>
      <c r="BP19" s="9"/>
      <c r="BQ19" s="20">
        <v>7.2</v>
      </c>
      <c r="BR19" s="20">
        <v>5.2</v>
      </c>
      <c r="BS19" s="6">
        <f t="shared" si="18"/>
        <v>6.7</v>
      </c>
      <c r="BT19" s="6">
        <f t="shared" si="19"/>
        <v>5.8464285714285715</v>
      </c>
      <c r="BU19" s="22"/>
      <c r="BV19" s="6">
        <f t="shared" si="20"/>
        <v>6.1982142857142852</v>
      </c>
      <c r="BW19" s="6">
        <f t="shared" si="21"/>
        <v>6.0446428571428568</v>
      </c>
      <c r="BX19" s="6">
        <f t="shared" si="22"/>
        <v>6.5875000000000004</v>
      </c>
      <c r="BY19" s="6">
        <f t="shared" si="23"/>
        <v>5.8464285714285715</v>
      </c>
      <c r="BZ19" s="6">
        <f t="shared" si="24"/>
        <v>6.1691964285714285</v>
      </c>
    </row>
    <row r="20" spans="1:79" ht="14">
      <c r="A20" s="15">
        <v>83</v>
      </c>
      <c r="B20" s="44" t="s">
        <v>271</v>
      </c>
      <c r="C20" t="s">
        <v>163</v>
      </c>
      <c r="D20" t="s">
        <v>156</v>
      </c>
      <c r="E20" t="s">
        <v>266</v>
      </c>
      <c r="F20" s="20">
        <v>3.8</v>
      </c>
      <c r="G20" s="20">
        <v>6.5</v>
      </c>
      <c r="H20" s="20">
        <v>0</v>
      </c>
      <c r="I20" s="20">
        <v>4</v>
      </c>
      <c r="J20" s="20">
        <v>5</v>
      </c>
      <c r="K20" s="20">
        <v>4.5</v>
      </c>
      <c r="L20" s="20">
        <v>4.7</v>
      </c>
      <c r="M20" s="4">
        <f t="shared" si="0"/>
        <v>28.5</v>
      </c>
      <c r="N20" s="13">
        <f t="shared" si="1"/>
        <v>4.0714285714285712</v>
      </c>
      <c r="O20" s="20">
        <v>6.5</v>
      </c>
      <c r="P20" s="5">
        <f t="shared" si="2"/>
        <v>4.6785714285714288</v>
      </c>
      <c r="Q20" s="9"/>
      <c r="R20" s="20">
        <v>7.4</v>
      </c>
      <c r="S20" s="20">
        <v>4.9000000000000004</v>
      </c>
      <c r="T20" s="6">
        <f t="shared" si="3"/>
        <v>6.7750000000000004</v>
      </c>
      <c r="U20" s="6">
        <f t="shared" si="4"/>
        <v>5.7267857142857146</v>
      </c>
      <c r="V20" s="22"/>
      <c r="W20" s="20">
        <v>3.8</v>
      </c>
      <c r="X20" s="20">
        <v>6.4</v>
      </c>
      <c r="Y20" s="20">
        <v>0</v>
      </c>
      <c r="Z20" s="20">
        <v>5.6</v>
      </c>
      <c r="AA20" s="20">
        <v>5.0999999999999996</v>
      </c>
      <c r="AB20" s="20">
        <v>5.8</v>
      </c>
      <c r="AC20" s="20">
        <v>5.3</v>
      </c>
      <c r="AD20" s="4">
        <f t="shared" si="5"/>
        <v>32</v>
      </c>
      <c r="AE20" s="13">
        <f t="shared" si="6"/>
        <v>4.5714285714285712</v>
      </c>
      <c r="AF20" s="20">
        <v>6.2</v>
      </c>
      <c r="AG20" s="5">
        <f t="shared" si="7"/>
        <v>4.9785714285714286</v>
      </c>
      <c r="AH20" s="9"/>
      <c r="AI20" s="20">
        <v>7.46</v>
      </c>
      <c r="AJ20" s="20">
        <v>6.3</v>
      </c>
      <c r="AK20" s="6">
        <f t="shared" si="8"/>
        <v>7.17</v>
      </c>
      <c r="AL20" s="6">
        <f t="shared" si="9"/>
        <v>6.0742857142857147</v>
      </c>
      <c r="AM20" s="22"/>
      <c r="AN20" s="20">
        <v>4.3</v>
      </c>
      <c r="AO20" s="20">
        <v>5.7</v>
      </c>
      <c r="AP20" s="20">
        <v>2.2999999999999998</v>
      </c>
      <c r="AQ20" s="20">
        <v>5.3</v>
      </c>
      <c r="AR20" s="20">
        <v>4.4000000000000004</v>
      </c>
      <c r="AS20" s="20">
        <v>4.0999999999999996</v>
      </c>
      <c r="AT20" s="20">
        <v>4.9000000000000004</v>
      </c>
      <c r="AU20" s="4">
        <f t="shared" si="10"/>
        <v>31</v>
      </c>
      <c r="AV20" s="13">
        <f t="shared" si="11"/>
        <v>4.4285714285714288</v>
      </c>
      <c r="AW20" s="20">
        <v>6</v>
      </c>
      <c r="AX20" s="5">
        <f t="shared" si="12"/>
        <v>4.8214285714285712</v>
      </c>
      <c r="AY20" s="9"/>
      <c r="AZ20" s="20">
        <v>7.76</v>
      </c>
      <c r="BA20" s="20">
        <v>5.6</v>
      </c>
      <c r="BB20" s="6">
        <f t="shared" si="13"/>
        <v>7.2200000000000006</v>
      </c>
      <c r="BC20" s="6">
        <f t="shared" si="14"/>
        <v>6.0207142857142859</v>
      </c>
      <c r="BD20" s="22"/>
      <c r="BE20" s="20">
        <v>3</v>
      </c>
      <c r="BF20" s="20">
        <v>5.4</v>
      </c>
      <c r="BG20" s="20">
        <v>0</v>
      </c>
      <c r="BH20" s="20">
        <v>5</v>
      </c>
      <c r="BI20" s="20">
        <v>4</v>
      </c>
      <c r="BJ20" s="20">
        <v>5.5</v>
      </c>
      <c r="BK20" s="20">
        <v>5.8</v>
      </c>
      <c r="BL20" s="4">
        <f t="shared" si="15"/>
        <v>28.7</v>
      </c>
      <c r="BM20" s="13">
        <f t="shared" si="16"/>
        <v>4.0999999999999996</v>
      </c>
      <c r="BN20" s="20">
        <v>4.5</v>
      </c>
      <c r="BO20" s="5">
        <f t="shared" si="17"/>
        <v>4.1999999999999993</v>
      </c>
      <c r="BP20" s="9"/>
      <c r="BQ20" s="20">
        <v>7.83</v>
      </c>
      <c r="BR20" s="20">
        <v>6.4</v>
      </c>
      <c r="BS20" s="6">
        <f t="shared" si="18"/>
        <v>7.4725000000000001</v>
      </c>
      <c r="BT20" s="6">
        <f t="shared" si="19"/>
        <v>5.8362499999999997</v>
      </c>
      <c r="BU20" s="22"/>
      <c r="BV20" s="6">
        <f t="shared" si="20"/>
        <v>5.7267857142857146</v>
      </c>
      <c r="BW20" s="6">
        <f t="shared" si="21"/>
        <v>6.0742857142857147</v>
      </c>
      <c r="BX20" s="6">
        <f t="shared" si="22"/>
        <v>6.0207142857142859</v>
      </c>
      <c r="BY20" s="6">
        <f t="shared" si="23"/>
        <v>5.8362499999999997</v>
      </c>
      <c r="BZ20" s="6">
        <f t="shared" si="24"/>
        <v>5.9145089285714292</v>
      </c>
    </row>
    <row r="21" spans="1:79" ht="14">
      <c r="A21" s="15">
        <v>13</v>
      </c>
      <c r="B21" s="44" t="s">
        <v>107</v>
      </c>
      <c r="C21" t="s">
        <v>38</v>
      </c>
      <c r="D21" t="s">
        <v>2</v>
      </c>
      <c r="E21" t="s">
        <v>85</v>
      </c>
      <c r="F21" s="20">
        <v>4.5</v>
      </c>
      <c r="G21" s="20">
        <v>3.5</v>
      </c>
      <c r="H21" s="20">
        <v>0</v>
      </c>
      <c r="I21" s="20">
        <v>4</v>
      </c>
      <c r="J21" s="20">
        <v>6</v>
      </c>
      <c r="K21" s="20">
        <v>6.5</v>
      </c>
      <c r="L21" s="20">
        <v>4.5</v>
      </c>
      <c r="M21" s="4">
        <f t="shared" si="0"/>
        <v>29</v>
      </c>
      <c r="N21" s="13">
        <f t="shared" si="1"/>
        <v>4.1428571428571432</v>
      </c>
      <c r="O21" s="20">
        <v>4.5</v>
      </c>
      <c r="P21" s="5">
        <f t="shared" si="2"/>
        <v>4.2321428571428577</v>
      </c>
      <c r="Q21" s="9"/>
      <c r="R21" s="20">
        <v>7.8</v>
      </c>
      <c r="S21" s="20">
        <v>4.4000000000000004</v>
      </c>
      <c r="T21" s="6">
        <f t="shared" si="3"/>
        <v>6.9499999999999993</v>
      </c>
      <c r="U21" s="6">
        <f t="shared" si="4"/>
        <v>5.5910714285714285</v>
      </c>
      <c r="V21" s="22"/>
      <c r="W21" s="20">
        <v>5</v>
      </c>
      <c r="X21" s="20">
        <v>6.5</v>
      </c>
      <c r="Y21" s="20">
        <v>0</v>
      </c>
      <c r="Z21" s="20">
        <v>5</v>
      </c>
      <c r="AA21" s="20">
        <v>5.3</v>
      </c>
      <c r="AB21" s="20">
        <v>5.2</v>
      </c>
      <c r="AC21" s="20">
        <v>5.6</v>
      </c>
      <c r="AD21" s="4">
        <f t="shared" si="5"/>
        <v>32.6</v>
      </c>
      <c r="AE21" s="13">
        <f t="shared" si="6"/>
        <v>4.6571428571428575</v>
      </c>
      <c r="AF21" s="20">
        <v>5.0999999999999996</v>
      </c>
      <c r="AG21" s="5">
        <f t="shared" si="7"/>
        <v>4.7678571428571423</v>
      </c>
      <c r="AH21" s="9"/>
      <c r="AI21" s="20">
        <v>7.54</v>
      </c>
      <c r="AJ21" s="20">
        <v>6.4</v>
      </c>
      <c r="AK21" s="6">
        <f t="shared" si="8"/>
        <v>7.2550000000000008</v>
      </c>
      <c r="AL21" s="6">
        <f t="shared" si="9"/>
        <v>6.0114285714285716</v>
      </c>
      <c r="AM21" s="22"/>
      <c r="AN21" s="20">
        <v>0</v>
      </c>
      <c r="AO21" s="20">
        <v>4.2</v>
      </c>
      <c r="AP21" s="20">
        <v>0</v>
      </c>
      <c r="AQ21" s="20">
        <v>2.8</v>
      </c>
      <c r="AR21" s="20">
        <v>5</v>
      </c>
      <c r="AS21" s="20">
        <v>4.0999999999999996</v>
      </c>
      <c r="AT21" s="20">
        <v>5.2</v>
      </c>
      <c r="AU21" s="4">
        <f t="shared" si="10"/>
        <v>21.3</v>
      </c>
      <c r="AV21" s="13">
        <f t="shared" si="11"/>
        <v>3.0428571428571431</v>
      </c>
      <c r="AW21" s="20">
        <v>4.8</v>
      </c>
      <c r="AX21" s="5">
        <f t="shared" si="12"/>
        <v>3.4821428571428577</v>
      </c>
      <c r="AY21" s="9"/>
      <c r="AZ21" s="20">
        <v>7.92</v>
      </c>
      <c r="BA21" s="20">
        <v>5.8</v>
      </c>
      <c r="BB21" s="6">
        <f t="shared" si="13"/>
        <v>7.39</v>
      </c>
      <c r="BC21" s="6">
        <f t="shared" si="14"/>
        <v>5.4360714285714291</v>
      </c>
      <c r="BD21" s="22"/>
      <c r="BE21" s="20">
        <v>4.7</v>
      </c>
      <c r="BF21" s="20">
        <v>4.5</v>
      </c>
      <c r="BG21" s="20">
        <v>0</v>
      </c>
      <c r="BH21" s="20">
        <v>0</v>
      </c>
      <c r="BI21" s="20">
        <v>4.8</v>
      </c>
      <c r="BJ21" s="20">
        <v>4.5</v>
      </c>
      <c r="BK21" s="20">
        <v>6</v>
      </c>
      <c r="BL21" s="4">
        <f t="shared" si="15"/>
        <v>24.5</v>
      </c>
      <c r="BM21" s="13">
        <f t="shared" si="16"/>
        <v>3.5</v>
      </c>
      <c r="BN21" s="20">
        <v>3.5</v>
      </c>
      <c r="BO21" s="5">
        <f t="shared" si="17"/>
        <v>3.5</v>
      </c>
      <c r="BP21" s="9"/>
      <c r="BQ21" s="20">
        <v>8</v>
      </c>
      <c r="BR21" s="20">
        <v>5.6</v>
      </c>
      <c r="BS21" s="6">
        <f t="shared" si="18"/>
        <v>7.4</v>
      </c>
      <c r="BT21" s="6">
        <f t="shared" si="19"/>
        <v>5.45</v>
      </c>
      <c r="BU21" s="22"/>
      <c r="BV21" s="6">
        <f t="shared" si="20"/>
        <v>5.5910714285714285</v>
      </c>
      <c r="BW21" s="6">
        <f t="shared" si="21"/>
        <v>6.0114285714285716</v>
      </c>
      <c r="BX21" s="6">
        <f t="shared" si="22"/>
        <v>5.4360714285714291</v>
      </c>
      <c r="BY21" s="6">
        <f t="shared" si="23"/>
        <v>5.45</v>
      </c>
      <c r="BZ21" s="6">
        <f t="shared" si="24"/>
        <v>5.6221428571428573</v>
      </c>
    </row>
  </sheetData>
  <mergeCells count="13">
    <mergeCell ref="AI5:AK5"/>
    <mergeCell ref="AZ5:BB5"/>
    <mergeCell ref="BV5:BX5"/>
    <mergeCell ref="H1:L1"/>
    <mergeCell ref="F5:P5"/>
    <mergeCell ref="R5:T5"/>
    <mergeCell ref="Y1:AE1"/>
    <mergeCell ref="W5:AG5"/>
    <mergeCell ref="AP1:AV1"/>
    <mergeCell ref="AN5:AX5"/>
    <mergeCell ref="BG1:BM1"/>
    <mergeCell ref="BE5:BO5"/>
    <mergeCell ref="BQ5:BS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E16"/>
  <sheetViews>
    <sheetView workbookViewId="0">
      <pane xSplit="5" topLeftCell="F1" activePane="topRight" state="frozen"/>
      <selection pane="topRight" activeCell="P16" sqref="P16"/>
    </sheetView>
  </sheetViews>
  <sheetFormatPr baseColWidth="10" defaultColWidth="8.83203125" defaultRowHeight="12"/>
  <cols>
    <col min="1" max="1" width="5.5" customWidth="1"/>
    <col min="2" max="2" width="22.6640625" customWidth="1"/>
    <col min="3" max="3" width="20" customWidth="1"/>
    <col min="4" max="4" width="16.83203125" bestFit="1" customWidth="1"/>
    <col min="5" max="5" width="19.5" bestFit="1" customWidth="1"/>
    <col min="6" max="17" width="5.6640625" customWidth="1"/>
    <col min="18" max="18" width="3.1640625" customWidth="1"/>
    <col min="19" max="21" width="5.6640625" customWidth="1"/>
    <col min="22" max="22" width="6.6640625" customWidth="1"/>
    <col min="23" max="23" width="3.1640625" customWidth="1"/>
    <col min="24" max="35" width="5.6640625" customWidth="1"/>
    <col min="36" max="36" width="3.1640625" customWidth="1"/>
    <col min="37" max="39" width="5.6640625" customWidth="1"/>
    <col min="40" max="40" width="6.6640625" customWidth="1"/>
    <col min="41" max="41" width="3.1640625" customWidth="1"/>
    <col min="42" max="53" width="5.6640625" customWidth="1"/>
    <col min="54" max="54" width="3.1640625" customWidth="1"/>
    <col min="55" max="57" width="5.6640625" customWidth="1"/>
    <col min="58" max="58" width="6.6640625" customWidth="1"/>
    <col min="59" max="59" width="3.1640625" customWidth="1"/>
    <col min="60" max="71" width="5.6640625" customWidth="1"/>
    <col min="72" max="72" width="3.1640625" customWidth="1"/>
    <col min="73" max="75" width="5.6640625" customWidth="1"/>
    <col min="76" max="76" width="6.6640625" customWidth="1"/>
    <col min="77" max="77" width="3.1640625" customWidth="1"/>
    <col min="78" max="82" width="8.6640625" customWidth="1"/>
    <col min="83" max="83" width="11.5" customWidth="1"/>
  </cols>
  <sheetData>
    <row r="1" spans="1:83">
      <c r="A1" t="s">
        <v>79</v>
      </c>
      <c r="D1" t="s">
        <v>180</v>
      </c>
      <c r="F1" s="3" t="s">
        <v>180</v>
      </c>
      <c r="G1" s="3"/>
      <c r="H1" s="52">
        <f>E1</f>
        <v>0</v>
      </c>
      <c r="I1" s="52"/>
      <c r="J1" s="52"/>
      <c r="K1" s="52"/>
      <c r="L1" s="52"/>
      <c r="M1" s="52"/>
      <c r="N1" s="3"/>
      <c r="O1" s="3"/>
      <c r="R1" s="9"/>
      <c r="W1" s="22"/>
      <c r="X1" t="s">
        <v>181</v>
      </c>
      <c r="Z1" s="52">
        <f>E2</f>
        <v>0</v>
      </c>
      <c r="AA1" s="52"/>
      <c r="AB1" s="52"/>
      <c r="AC1" s="52"/>
      <c r="AD1" s="52"/>
      <c r="AE1" s="52"/>
      <c r="AF1" s="52"/>
      <c r="AG1" s="52"/>
      <c r="AJ1" s="9"/>
      <c r="AO1" s="22"/>
      <c r="AP1" t="s">
        <v>182</v>
      </c>
      <c r="AR1" s="52">
        <f>E3</f>
        <v>0</v>
      </c>
      <c r="AS1" s="52"/>
      <c r="AT1" s="52"/>
      <c r="AU1" s="52"/>
      <c r="AV1" s="52"/>
      <c r="AW1" s="52"/>
      <c r="AX1" s="52"/>
      <c r="AY1" s="52"/>
      <c r="BB1" s="9"/>
      <c r="BG1" s="22"/>
      <c r="BH1" t="s">
        <v>128</v>
      </c>
      <c r="BJ1" s="52">
        <f>E4</f>
        <v>0</v>
      </c>
      <c r="BK1" s="52"/>
      <c r="BL1" s="52"/>
      <c r="BM1" s="52"/>
      <c r="BN1" s="52"/>
      <c r="BO1" s="52"/>
      <c r="BP1" s="52"/>
      <c r="BQ1" s="52"/>
      <c r="BT1" s="9"/>
      <c r="BY1" s="22"/>
      <c r="CE1" s="7">
        <f ca="1">NOW()</f>
        <v>42285.510821759257</v>
      </c>
    </row>
    <row r="2" spans="1:83">
      <c r="A2" s="1" t="s">
        <v>81</v>
      </c>
      <c r="D2" t="s">
        <v>181</v>
      </c>
      <c r="R2" s="9"/>
      <c r="W2" s="22"/>
      <c r="AJ2" s="9"/>
      <c r="AO2" s="22"/>
      <c r="BB2" s="9"/>
      <c r="BG2" s="22"/>
      <c r="BT2" s="9"/>
      <c r="BY2" s="22"/>
      <c r="CE2" s="8">
        <f ca="1">NOW()</f>
        <v>42285.510821759257</v>
      </c>
    </row>
    <row r="3" spans="1:83">
      <c r="A3" s="1"/>
      <c r="D3" t="s">
        <v>182</v>
      </c>
      <c r="R3" s="9"/>
      <c r="W3" s="22"/>
      <c r="AJ3" s="9"/>
      <c r="AO3" s="22"/>
      <c r="BB3" s="9"/>
      <c r="BG3" s="22"/>
      <c r="BT3" s="9"/>
      <c r="BY3" s="22"/>
      <c r="CE3" s="8"/>
    </row>
    <row r="4" spans="1:83">
      <c r="A4" t="s">
        <v>228</v>
      </c>
      <c r="C4" t="s">
        <v>41</v>
      </c>
      <c r="D4" t="s">
        <v>128</v>
      </c>
      <c r="R4" s="9"/>
      <c r="W4" s="22"/>
      <c r="AJ4" s="9"/>
      <c r="AO4" s="22"/>
      <c r="BB4" s="9"/>
      <c r="BG4" s="22"/>
      <c r="BT4" s="9"/>
      <c r="BY4" s="22"/>
    </row>
    <row r="5" spans="1:83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177</v>
      </c>
      <c r="T5" s="53"/>
      <c r="U5" s="53"/>
      <c r="V5" s="2" t="s">
        <v>178</v>
      </c>
      <c r="W5" s="22"/>
      <c r="X5" s="53" t="s">
        <v>175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24"/>
      <c r="AK5" s="53" t="s">
        <v>177</v>
      </c>
      <c r="AL5" s="53"/>
      <c r="AM5" s="53"/>
      <c r="AN5" s="2" t="s">
        <v>178</v>
      </c>
      <c r="AO5" s="22"/>
      <c r="AP5" s="53" t="s">
        <v>175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4"/>
      <c r="BC5" s="53" t="s">
        <v>177</v>
      </c>
      <c r="BD5" s="53"/>
      <c r="BE5" s="53"/>
      <c r="BF5" s="2" t="s">
        <v>178</v>
      </c>
      <c r="BG5" s="22"/>
      <c r="BH5" s="53" t="s">
        <v>175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24"/>
      <c r="BU5" s="53" t="s">
        <v>177</v>
      </c>
      <c r="BV5" s="53"/>
      <c r="BW5" s="53"/>
      <c r="BX5" s="41" t="s">
        <v>178</v>
      </c>
      <c r="BY5" s="22"/>
      <c r="BZ5" s="53" t="s">
        <v>183</v>
      </c>
      <c r="CA5" s="53"/>
      <c r="CB5" s="53"/>
      <c r="CC5" s="41"/>
      <c r="CD5" s="2" t="s">
        <v>187</v>
      </c>
    </row>
    <row r="6" spans="1:83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211</v>
      </c>
      <c r="I6" s="2" t="s">
        <v>229</v>
      </c>
      <c r="J6" s="2" t="s">
        <v>230</v>
      </c>
      <c r="K6" s="2" t="s">
        <v>231</v>
      </c>
      <c r="L6" s="2" t="s">
        <v>189</v>
      </c>
      <c r="M6" s="2" t="s">
        <v>232</v>
      </c>
      <c r="N6" s="2" t="s">
        <v>221</v>
      </c>
      <c r="O6" s="2" t="s">
        <v>222</v>
      </c>
      <c r="P6" s="2" t="s">
        <v>167</v>
      </c>
      <c r="Q6" s="2" t="s">
        <v>174</v>
      </c>
      <c r="R6" s="24"/>
      <c r="S6" s="32" t="s">
        <v>176</v>
      </c>
      <c r="T6" s="32" t="s">
        <v>217</v>
      </c>
      <c r="U6" s="32" t="s">
        <v>174</v>
      </c>
      <c r="V6" s="2" t="s">
        <v>179</v>
      </c>
      <c r="W6" s="23"/>
      <c r="X6" s="2" t="s">
        <v>173</v>
      </c>
      <c r="Y6" s="2" t="s">
        <v>206</v>
      </c>
      <c r="Z6" s="2" t="s">
        <v>211</v>
      </c>
      <c r="AA6" s="2" t="s">
        <v>229</v>
      </c>
      <c r="AB6" s="2" t="s">
        <v>230</v>
      </c>
      <c r="AC6" s="2" t="s">
        <v>231</v>
      </c>
      <c r="AD6" s="2" t="s">
        <v>189</v>
      </c>
      <c r="AE6" s="2" t="s">
        <v>232</v>
      </c>
      <c r="AF6" s="2" t="s">
        <v>221</v>
      </c>
      <c r="AG6" s="2" t="s">
        <v>222</v>
      </c>
      <c r="AH6" s="2" t="s">
        <v>167</v>
      </c>
      <c r="AI6" s="2" t="s">
        <v>174</v>
      </c>
      <c r="AJ6" s="24"/>
      <c r="AK6" s="32" t="s">
        <v>176</v>
      </c>
      <c r="AL6" s="32" t="s">
        <v>217</v>
      </c>
      <c r="AM6" s="32" t="s">
        <v>174</v>
      </c>
      <c r="AN6" s="2" t="s">
        <v>179</v>
      </c>
      <c r="AO6" s="23"/>
      <c r="AP6" s="2" t="s">
        <v>173</v>
      </c>
      <c r="AQ6" s="2" t="s">
        <v>206</v>
      </c>
      <c r="AR6" s="2" t="s">
        <v>211</v>
      </c>
      <c r="AS6" s="2" t="s">
        <v>229</v>
      </c>
      <c r="AT6" s="2" t="s">
        <v>230</v>
      </c>
      <c r="AU6" s="2" t="s">
        <v>231</v>
      </c>
      <c r="AV6" s="2" t="s">
        <v>189</v>
      </c>
      <c r="AW6" s="2" t="s">
        <v>232</v>
      </c>
      <c r="AX6" s="2" t="s">
        <v>221</v>
      </c>
      <c r="AY6" s="2" t="s">
        <v>222</v>
      </c>
      <c r="AZ6" s="2" t="s">
        <v>167</v>
      </c>
      <c r="BA6" s="2" t="s">
        <v>174</v>
      </c>
      <c r="BB6" s="24"/>
      <c r="BC6" s="32" t="s">
        <v>176</v>
      </c>
      <c r="BD6" s="32" t="s">
        <v>217</v>
      </c>
      <c r="BE6" s="32" t="s">
        <v>174</v>
      </c>
      <c r="BF6" s="2" t="s">
        <v>179</v>
      </c>
      <c r="BG6" s="23"/>
      <c r="BH6" s="41" t="s">
        <v>173</v>
      </c>
      <c r="BI6" s="41" t="s">
        <v>206</v>
      </c>
      <c r="BJ6" s="41" t="s">
        <v>211</v>
      </c>
      <c r="BK6" s="41" t="s">
        <v>229</v>
      </c>
      <c r="BL6" s="41" t="s">
        <v>230</v>
      </c>
      <c r="BM6" s="41" t="s">
        <v>231</v>
      </c>
      <c r="BN6" s="41" t="s">
        <v>189</v>
      </c>
      <c r="BO6" s="41" t="s">
        <v>232</v>
      </c>
      <c r="BP6" s="41" t="s">
        <v>221</v>
      </c>
      <c r="BQ6" s="41" t="s">
        <v>222</v>
      </c>
      <c r="BR6" s="41" t="s">
        <v>167</v>
      </c>
      <c r="BS6" s="41" t="s">
        <v>174</v>
      </c>
      <c r="BT6" s="24"/>
      <c r="BU6" s="41" t="s">
        <v>176</v>
      </c>
      <c r="BV6" s="41" t="s">
        <v>217</v>
      </c>
      <c r="BW6" s="41" t="s">
        <v>174</v>
      </c>
      <c r="BX6" s="41" t="s">
        <v>179</v>
      </c>
      <c r="BY6" s="23"/>
      <c r="BZ6" s="2" t="s">
        <v>184</v>
      </c>
      <c r="CA6" s="2" t="s">
        <v>185</v>
      </c>
      <c r="CB6" s="2" t="s">
        <v>186</v>
      </c>
      <c r="CC6" s="41" t="s">
        <v>129</v>
      </c>
      <c r="CD6" s="2" t="s">
        <v>174</v>
      </c>
      <c r="CE6" s="2" t="s">
        <v>245</v>
      </c>
    </row>
    <row r="7" spans="1:83">
      <c r="R7" s="9"/>
      <c r="W7" s="22"/>
      <c r="AJ7" s="9"/>
      <c r="AO7" s="22"/>
      <c r="BB7" s="9"/>
      <c r="BG7" s="22"/>
      <c r="BT7" s="9"/>
      <c r="BY7" s="22"/>
    </row>
    <row r="8" spans="1:83" ht="14">
      <c r="A8" s="15">
        <v>15</v>
      </c>
      <c r="B8" s="44" t="s">
        <v>108</v>
      </c>
      <c r="C8" t="s">
        <v>1</v>
      </c>
      <c r="D8" t="s">
        <v>2</v>
      </c>
      <c r="E8" t="s">
        <v>85</v>
      </c>
      <c r="F8" s="20">
        <v>5.2</v>
      </c>
      <c r="G8" s="20">
        <v>6</v>
      </c>
      <c r="H8" s="20">
        <v>5.8</v>
      </c>
      <c r="I8" s="20">
        <v>4.3</v>
      </c>
      <c r="J8" s="20">
        <v>4.9000000000000004</v>
      </c>
      <c r="K8" s="20">
        <v>5.6</v>
      </c>
      <c r="L8" s="20">
        <v>6</v>
      </c>
      <c r="M8" s="20">
        <v>6</v>
      </c>
      <c r="N8" s="4">
        <f t="shared" ref="N8:N13" si="0">SUM(F8:M8)</f>
        <v>43.800000000000004</v>
      </c>
      <c r="O8" s="13">
        <f t="shared" ref="O8:O13" si="1">N8/8</f>
        <v>5.4750000000000005</v>
      </c>
      <c r="P8" s="20">
        <v>6.4</v>
      </c>
      <c r="Q8" s="5">
        <f t="shared" ref="Q8:Q13" si="2">(O8*0.75)+(P8*0.25)</f>
        <v>5.7062500000000007</v>
      </c>
      <c r="R8" s="9"/>
      <c r="S8" s="20">
        <v>7.5</v>
      </c>
      <c r="T8" s="20">
        <v>3.9</v>
      </c>
      <c r="U8" s="6">
        <f t="shared" ref="U8:U13" si="3">(S8*0.75)+(T8*0.25)</f>
        <v>6.6</v>
      </c>
      <c r="V8" s="6">
        <f t="shared" ref="V8:V13" si="4">(Q8+U8)/2</f>
        <v>6.1531250000000002</v>
      </c>
      <c r="W8" s="22"/>
      <c r="X8" s="20">
        <v>4.8</v>
      </c>
      <c r="Y8" s="20">
        <v>5.2</v>
      </c>
      <c r="Z8" s="20">
        <v>5.8</v>
      </c>
      <c r="AA8" s="20">
        <v>7</v>
      </c>
      <c r="AB8" s="20">
        <v>7</v>
      </c>
      <c r="AC8" s="20">
        <v>7</v>
      </c>
      <c r="AD8" s="20">
        <v>7.5</v>
      </c>
      <c r="AE8" s="20">
        <v>6</v>
      </c>
      <c r="AF8" s="4">
        <f t="shared" ref="AF8:AF13" si="5">SUM(X8:AE8)</f>
        <v>50.3</v>
      </c>
      <c r="AG8" s="13">
        <f t="shared" ref="AG8:AG13" si="6">AF8/8</f>
        <v>6.2874999999999996</v>
      </c>
      <c r="AH8" s="20">
        <v>6.5</v>
      </c>
      <c r="AI8" s="5">
        <f t="shared" ref="AI8:AI13" si="7">(AG8*0.75)+(AH8*0.25)</f>
        <v>6.3406249999999993</v>
      </c>
      <c r="AJ8" s="9"/>
      <c r="AK8" s="20">
        <v>7.3</v>
      </c>
      <c r="AL8" s="20">
        <v>6.5</v>
      </c>
      <c r="AM8" s="6">
        <f t="shared" ref="AM8:AM13" si="8">(AK8*0.75)+(AL8*0.25)</f>
        <v>7.1</v>
      </c>
      <c r="AN8" s="6">
        <f t="shared" ref="AN8:AN13" si="9">(AI8+AM8)/2</f>
        <v>6.7203124999999995</v>
      </c>
      <c r="AO8" s="22"/>
      <c r="AP8" s="20">
        <v>5</v>
      </c>
      <c r="AQ8" s="20">
        <v>6.3</v>
      </c>
      <c r="AR8" s="20">
        <v>5.6</v>
      </c>
      <c r="AS8" s="20">
        <v>5.8</v>
      </c>
      <c r="AT8" s="20">
        <v>6</v>
      </c>
      <c r="AU8" s="20">
        <v>6</v>
      </c>
      <c r="AV8" s="20">
        <v>6.9</v>
      </c>
      <c r="AW8" s="20">
        <v>6.1</v>
      </c>
      <c r="AX8" s="4">
        <f t="shared" ref="AX8:AX13" si="10">SUM(AP8:AW8)</f>
        <v>47.7</v>
      </c>
      <c r="AY8" s="13">
        <f t="shared" ref="AY8:AY13" si="11">AX8/8</f>
        <v>5.9625000000000004</v>
      </c>
      <c r="AZ8" s="20">
        <v>6.7</v>
      </c>
      <c r="BA8" s="5">
        <f t="shared" ref="BA8:BA13" si="12">(AY8*0.75)+(AZ8*0.25)</f>
        <v>6.1468750000000005</v>
      </c>
      <c r="BB8" s="9"/>
      <c r="BC8" s="20">
        <v>8.27</v>
      </c>
      <c r="BD8" s="20">
        <v>6.2</v>
      </c>
      <c r="BE8" s="6">
        <f t="shared" ref="BE8:BE13" si="13">(BC8*0.75)+(BD8*0.25)</f>
        <v>7.7524999999999995</v>
      </c>
      <c r="BF8" s="6">
        <f t="shared" ref="BF8:BF13" si="14">(BA8+BE8)/2</f>
        <v>6.9496874999999996</v>
      </c>
      <c r="BG8" s="22"/>
      <c r="BH8" s="20">
        <v>4.2</v>
      </c>
      <c r="BI8" s="20">
        <v>5.2</v>
      </c>
      <c r="BJ8" s="20">
        <v>5</v>
      </c>
      <c r="BK8" s="20">
        <v>6</v>
      </c>
      <c r="BL8" s="20">
        <v>6</v>
      </c>
      <c r="BM8" s="20">
        <v>6</v>
      </c>
      <c r="BN8" s="20">
        <v>6.4</v>
      </c>
      <c r="BO8" s="20">
        <v>6.4</v>
      </c>
      <c r="BP8" s="4">
        <f t="shared" ref="BP8:BP13" si="15">SUM(BH8:BO8)</f>
        <v>45.199999999999996</v>
      </c>
      <c r="BQ8" s="13">
        <f t="shared" ref="BQ8:BQ13" si="16">BP8/8</f>
        <v>5.6499999999999995</v>
      </c>
      <c r="BR8" s="20">
        <v>5.6</v>
      </c>
      <c r="BS8" s="5">
        <f t="shared" ref="BS8:BS13" si="17">(BQ8*0.75)+(BR8*0.25)</f>
        <v>5.6374999999999993</v>
      </c>
      <c r="BT8" s="9"/>
      <c r="BU8" s="20">
        <v>7.7</v>
      </c>
      <c r="BV8" s="20">
        <v>5.7</v>
      </c>
      <c r="BW8" s="6">
        <f t="shared" ref="BW8:BW13" si="18">(BU8*0.75)+(BV8*0.25)</f>
        <v>7.2</v>
      </c>
      <c r="BX8" s="6">
        <f t="shared" ref="BX8:BX13" si="19">(BS8+BW8)/2</f>
        <v>6.4187499999999993</v>
      </c>
      <c r="BY8" s="22"/>
      <c r="BZ8" s="6">
        <f t="shared" ref="BZ8:BZ13" si="20">V8</f>
        <v>6.1531250000000002</v>
      </c>
      <c r="CA8" s="6">
        <f t="shared" ref="CA8:CA13" si="21">AN8</f>
        <v>6.7203124999999995</v>
      </c>
      <c r="CB8" s="6">
        <f t="shared" ref="CB8:CB13" si="22">BF8</f>
        <v>6.9496874999999996</v>
      </c>
      <c r="CC8" s="6">
        <f t="shared" ref="CC8:CC13" si="23">BX8</f>
        <v>6.4187499999999993</v>
      </c>
      <c r="CD8" s="6">
        <f t="shared" ref="CD8:CD13" si="24">AVERAGE(BZ8:CC8)</f>
        <v>6.5604687499999992</v>
      </c>
      <c r="CE8">
        <v>1</v>
      </c>
    </row>
    <row r="9" spans="1:83" ht="14">
      <c r="A9" s="15">
        <v>47</v>
      </c>
      <c r="B9" s="44" t="s">
        <v>269</v>
      </c>
      <c r="C9" t="s">
        <v>157</v>
      </c>
      <c r="D9" t="s">
        <v>158</v>
      </c>
      <c r="E9" t="s">
        <v>266</v>
      </c>
      <c r="F9" s="20">
        <v>4.5</v>
      </c>
      <c r="G9" s="20">
        <v>5.5</v>
      </c>
      <c r="H9" s="20">
        <v>5.5</v>
      </c>
      <c r="I9" s="20">
        <v>4.8</v>
      </c>
      <c r="J9" s="20">
        <v>5.2</v>
      </c>
      <c r="K9" s="20">
        <v>4.8</v>
      </c>
      <c r="L9" s="20">
        <v>6</v>
      </c>
      <c r="M9" s="20">
        <v>4</v>
      </c>
      <c r="N9" s="4">
        <f t="shared" si="0"/>
        <v>40.299999999999997</v>
      </c>
      <c r="O9" s="13">
        <f t="shared" si="1"/>
        <v>5.0374999999999996</v>
      </c>
      <c r="P9" s="20">
        <v>5.5</v>
      </c>
      <c r="Q9" s="5">
        <f t="shared" si="2"/>
        <v>5.1531249999999993</v>
      </c>
      <c r="R9" s="9"/>
      <c r="S9" s="20">
        <v>8.1999999999999993</v>
      </c>
      <c r="T9" s="20">
        <v>5.6</v>
      </c>
      <c r="U9" s="6">
        <f t="shared" si="3"/>
        <v>7.5499999999999989</v>
      </c>
      <c r="V9" s="6">
        <f t="shared" si="4"/>
        <v>6.3515624999999991</v>
      </c>
      <c r="W9" s="22"/>
      <c r="X9" s="20">
        <v>4.5</v>
      </c>
      <c r="Y9" s="20">
        <v>7.5</v>
      </c>
      <c r="Z9" s="20">
        <v>5</v>
      </c>
      <c r="AA9" s="20">
        <v>6.8</v>
      </c>
      <c r="AB9" s="20">
        <v>6.5</v>
      </c>
      <c r="AC9" s="20">
        <v>6.5</v>
      </c>
      <c r="AD9" s="20">
        <v>7</v>
      </c>
      <c r="AE9" s="20">
        <v>5</v>
      </c>
      <c r="AF9" s="4">
        <f t="shared" si="5"/>
        <v>48.8</v>
      </c>
      <c r="AG9" s="13">
        <f t="shared" si="6"/>
        <v>6.1</v>
      </c>
      <c r="AH9" s="20">
        <v>6.3</v>
      </c>
      <c r="AI9" s="5">
        <f t="shared" si="7"/>
        <v>6.1499999999999995</v>
      </c>
      <c r="AJ9" s="9"/>
      <c r="AK9" s="20">
        <v>7</v>
      </c>
      <c r="AL9" s="20">
        <v>5.7</v>
      </c>
      <c r="AM9" s="6">
        <f t="shared" si="8"/>
        <v>6.6749999999999998</v>
      </c>
      <c r="AN9" s="6">
        <f t="shared" si="9"/>
        <v>6.4124999999999996</v>
      </c>
      <c r="AO9" s="22"/>
      <c r="AP9" s="20">
        <v>3</v>
      </c>
      <c r="AQ9" s="20">
        <v>6.1</v>
      </c>
      <c r="AR9" s="20">
        <v>6.2</v>
      </c>
      <c r="AS9" s="20">
        <v>6.1</v>
      </c>
      <c r="AT9" s="20">
        <v>5.8</v>
      </c>
      <c r="AU9" s="20">
        <v>6</v>
      </c>
      <c r="AV9" s="20">
        <v>6.9</v>
      </c>
      <c r="AW9" s="20">
        <v>6</v>
      </c>
      <c r="AX9" s="4">
        <f t="shared" si="10"/>
        <v>46.1</v>
      </c>
      <c r="AY9" s="13">
        <f t="shared" si="11"/>
        <v>5.7625000000000002</v>
      </c>
      <c r="AZ9" s="20">
        <v>6.6</v>
      </c>
      <c r="BA9" s="5">
        <f t="shared" si="12"/>
        <v>5.9718750000000007</v>
      </c>
      <c r="BB9" s="9"/>
      <c r="BC9" s="20">
        <v>7.75</v>
      </c>
      <c r="BD9" s="20">
        <v>5.9</v>
      </c>
      <c r="BE9" s="6">
        <f t="shared" si="13"/>
        <v>7.2874999999999996</v>
      </c>
      <c r="BF9" s="6">
        <f t="shared" si="14"/>
        <v>6.6296875000000002</v>
      </c>
      <c r="BG9" s="22"/>
      <c r="BH9" s="20">
        <v>3.5</v>
      </c>
      <c r="BI9" s="20">
        <v>5.8</v>
      </c>
      <c r="BJ9" s="20">
        <v>5.2</v>
      </c>
      <c r="BK9" s="20">
        <v>6</v>
      </c>
      <c r="BL9" s="20">
        <v>5.8</v>
      </c>
      <c r="BM9" s="20">
        <v>6</v>
      </c>
      <c r="BN9" s="20">
        <v>6.5</v>
      </c>
      <c r="BO9" s="20">
        <v>6.5</v>
      </c>
      <c r="BP9" s="4">
        <f t="shared" si="15"/>
        <v>45.3</v>
      </c>
      <c r="BQ9" s="13">
        <f t="shared" si="16"/>
        <v>5.6624999999999996</v>
      </c>
      <c r="BR9" s="20">
        <v>5.5</v>
      </c>
      <c r="BS9" s="5">
        <f t="shared" si="17"/>
        <v>5.6218749999999993</v>
      </c>
      <c r="BT9" s="9"/>
      <c r="BU9" s="20">
        <v>7.9</v>
      </c>
      <c r="BV9" s="20">
        <v>5.5</v>
      </c>
      <c r="BW9" s="6">
        <f t="shared" si="18"/>
        <v>7.3000000000000007</v>
      </c>
      <c r="BX9" s="6">
        <f t="shared" si="19"/>
        <v>6.4609375</v>
      </c>
      <c r="BY9" s="22"/>
      <c r="BZ9" s="6">
        <f t="shared" si="20"/>
        <v>6.3515624999999991</v>
      </c>
      <c r="CA9" s="6">
        <f t="shared" si="21"/>
        <v>6.4124999999999996</v>
      </c>
      <c r="CB9" s="6">
        <f t="shared" si="22"/>
        <v>6.6296875000000002</v>
      </c>
      <c r="CC9" s="6">
        <f t="shared" si="23"/>
        <v>6.4609375</v>
      </c>
      <c r="CD9" s="6">
        <f t="shared" si="24"/>
        <v>6.4636718749999993</v>
      </c>
      <c r="CE9">
        <v>2</v>
      </c>
    </row>
    <row r="10" spans="1:83" ht="14">
      <c r="A10" s="15">
        <v>41</v>
      </c>
      <c r="B10" s="44" t="s">
        <v>278</v>
      </c>
      <c r="C10" t="s">
        <v>3</v>
      </c>
      <c r="D10" t="s">
        <v>160</v>
      </c>
      <c r="E10" t="s">
        <v>273</v>
      </c>
      <c r="F10" s="20">
        <v>4.5</v>
      </c>
      <c r="G10" s="20">
        <v>5.8</v>
      </c>
      <c r="H10" s="20">
        <v>5.5</v>
      </c>
      <c r="I10" s="20">
        <v>4.9000000000000004</v>
      </c>
      <c r="J10" s="20">
        <v>5.5</v>
      </c>
      <c r="K10" s="20">
        <v>0</v>
      </c>
      <c r="L10" s="20">
        <v>6</v>
      </c>
      <c r="M10" s="20">
        <v>4</v>
      </c>
      <c r="N10" s="4">
        <f t="shared" si="0"/>
        <v>36.200000000000003</v>
      </c>
      <c r="O10" s="13">
        <f t="shared" si="1"/>
        <v>4.5250000000000004</v>
      </c>
      <c r="P10" s="20">
        <v>5</v>
      </c>
      <c r="Q10" s="5">
        <f t="shared" si="2"/>
        <v>4.6437500000000007</v>
      </c>
      <c r="R10" s="9"/>
      <c r="S10" s="20">
        <v>8</v>
      </c>
      <c r="T10" s="20">
        <v>4.5</v>
      </c>
      <c r="U10" s="6">
        <f t="shared" si="3"/>
        <v>7.125</v>
      </c>
      <c r="V10" s="6">
        <f t="shared" si="4"/>
        <v>5.8843750000000004</v>
      </c>
      <c r="W10" s="22"/>
      <c r="X10" s="20">
        <v>4.8</v>
      </c>
      <c r="Y10" s="20">
        <v>5.6</v>
      </c>
      <c r="Z10" s="20">
        <v>5.4</v>
      </c>
      <c r="AA10" s="20">
        <v>5.0999999999999996</v>
      </c>
      <c r="AB10" s="20">
        <v>4.2</v>
      </c>
      <c r="AC10" s="20">
        <v>5.6</v>
      </c>
      <c r="AD10" s="20">
        <v>4.8</v>
      </c>
      <c r="AE10" s="20">
        <v>5.5</v>
      </c>
      <c r="AF10" s="4">
        <f t="shared" si="5"/>
        <v>40.999999999999993</v>
      </c>
      <c r="AG10" s="13">
        <f t="shared" si="6"/>
        <v>5.1249999999999991</v>
      </c>
      <c r="AH10" s="20">
        <v>6.4</v>
      </c>
      <c r="AI10" s="5">
        <f t="shared" si="7"/>
        <v>5.4437499999999996</v>
      </c>
      <c r="AJ10" s="9"/>
      <c r="AK10" s="20">
        <v>8</v>
      </c>
      <c r="AL10" s="20">
        <v>6.2</v>
      </c>
      <c r="AM10" s="6">
        <f t="shared" si="8"/>
        <v>7.55</v>
      </c>
      <c r="AN10" s="6">
        <f t="shared" si="9"/>
        <v>6.4968749999999993</v>
      </c>
      <c r="AO10" s="22"/>
      <c r="AP10" s="20">
        <v>5.0999999999999996</v>
      </c>
      <c r="AQ10" s="20">
        <v>5.6</v>
      </c>
      <c r="AR10" s="20">
        <v>5.7</v>
      </c>
      <c r="AS10" s="20">
        <v>5.9</v>
      </c>
      <c r="AT10" s="20">
        <v>6</v>
      </c>
      <c r="AU10" s="20">
        <v>5.5</v>
      </c>
      <c r="AV10" s="20">
        <v>5.7</v>
      </c>
      <c r="AW10" s="20">
        <v>5.3</v>
      </c>
      <c r="AX10" s="4">
        <f t="shared" si="10"/>
        <v>44.8</v>
      </c>
      <c r="AY10" s="13">
        <f t="shared" si="11"/>
        <v>5.6</v>
      </c>
      <c r="AZ10" s="20">
        <v>6.3</v>
      </c>
      <c r="BA10" s="5">
        <f t="shared" si="12"/>
        <v>5.7749999999999995</v>
      </c>
      <c r="BB10" s="9"/>
      <c r="BC10" s="20">
        <v>7.54</v>
      </c>
      <c r="BD10" s="20">
        <v>5.8</v>
      </c>
      <c r="BE10" s="6">
        <f t="shared" si="13"/>
        <v>7.1050000000000004</v>
      </c>
      <c r="BF10" s="6">
        <f t="shared" si="14"/>
        <v>6.4399999999999995</v>
      </c>
      <c r="BG10" s="22"/>
      <c r="BH10" s="20">
        <v>4</v>
      </c>
      <c r="BI10" s="20">
        <v>5.2</v>
      </c>
      <c r="BJ10" s="20">
        <v>5.5</v>
      </c>
      <c r="BK10" s="20">
        <v>5.5</v>
      </c>
      <c r="BL10" s="20">
        <v>6</v>
      </c>
      <c r="BM10" s="20">
        <v>6</v>
      </c>
      <c r="BN10" s="20">
        <v>6.2</v>
      </c>
      <c r="BO10" s="20">
        <v>6</v>
      </c>
      <c r="BP10" s="4">
        <f t="shared" si="15"/>
        <v>44.400000000000006</v>
      </c>
      <c r="BQ10" s="13">
        <f t="shared" si="16"/>
        <v>5.5500000000000007</v>
      </c>
      <c r="BR10" s="20">
        <v>6</v>
      </c>
      <c r="BS10" s="5">
        <f t="shared" si="17"/>
        <v>5.6625000000000005</v>
      </c>
      <c r="BT10" s="9"/>
      <c r="BU10" s="20">
        <v>8.9090000000000007</v>
      </c>
      <c r="BV10" s="20">
        <v>6.2</v>
      </c>
      <c r="BW10" s="6">
        <f t="shared" si="18"/>
        <v>8.2317500000000017</v>
      </c>
      <c r="BX10" s="6">
        <f t="shared" si="19"/>
        <v>6.9471250000000015</v>
      </c>
      <c r="BY10" s="22"/>
      <c r="BZ10" s="6">
        <f t="shared" si="20"/>
        <v>5.8843750000000004</v>
      </c>
      <c r="CA10" s="6">
        <f t="shared" si="21"/>
        <v>6.4968749999999993</v>
      </c>
      <c r="CB10" s="6">
        <f t="shared" si="22"/>
        <v>6.4399999999999995</v>
      </c>
      <c r="CC10" s="6">
        <f t="shared" si="23"/>
        <v>6.9471250000000015</v>
      </c>
      <c r="CD10" s="6">
        <f t="shared" si="24"/>
        <v>6.4420937499999997</v>
      </c>
      <c r="CE10">
        <v>3</v>
      </c>
    </row>
    <row r="11" spans="1:83" ht="14">
      <c r="A11" s="15">
        <v>48</v>
      </c>
      <c r="B11" s="44" t="s">
        <v>268</v>
      </c>
      <c r="C11" t="s">
        <v>28</v>
      </c>
      <c r="D11" t="s">
        <v>59</v>
      </c>
      <c r="E11" t="s">
        <v>266</v>
      </c>
      <c r="F11" s="20">
        <v>5</v>
      </c>
      <c r="G11" s="20">
        <v>5.3</v>
      </c>
      <c r="H11" s="20">
        <v>5</v>
      </c>
      <c r="I11" s="20">
        <v>5</v>
      </c>
      <c r="J11" s="20">
        <v>5.5</v>
      </c>
      <c r="K11" s="20">
        <v>5.5</v>
      </c>
      <c r="L11" s="20">
        <v>6</v>
      </c>
      <c r="M11" s="20">
        <v>5</v>
      </c>
      <c r="N11" s="4">
        <f t="shared" si="0"/>
        <v>42.3</v>
      </c>
      <c r="O11" s="13">
        <f t="shared" si="1"/>
        <v>5.2874999999999996</v>
      </c>
      <c r="P11" s="20">
        <v>6</v>
      </c>
      <c r="Q11" s="5">
        <f t="shared" si="2"/>
        <v>5.4656249999999993</v>
      </c>
      <c r="R11" s="9"/>
      <c r="S11" s="20">
        <v>7</v>
      </c>
      <c r="T11" s="20">
        <v>4.8</v>
      </c>
      <c r="U11" s="6">
        <f t="shared" si="3"/>
        <v>6.45</v>
      </c>
      <c r="V11" s="6">
        <f t="shared" si="4"/>
        <v>5.9578124999999993</v>
      </c>
      <c r="W11" s="22"/>
      <c r="X11" s="20">
        <v>5</v>
      </c>
      <c r="Y11" s="20">
        <v>6.2</v>
      </c>
      <c r="Z11" s="20">
        <v>5.2</v>
      </c>
      <c r="AA11" s="20">
        <v>5.8</v>
      </c>
      <c r="AB11" s="20">
        <v>6.6</v>
      </c>
      <c r="AC11" s="20">
        <v>6.8</v>
      </c>
      <c r="AD11" s="20">
        <v>6.5</v>
      </c>
      <c r="AE11" s="20">
        <v>5.4</v>
      </c>
      <c r="AF11" s="4">
        <f t="shared" si="5"/>
        <v>47.499999999999993</v>
      </c>
      <c r="AG11" s="13">
        <f t="shared" si="6"/>
        <v>5.9374999999999991</v>
      </c>
      <c r="AH11" s="20">
        <v>6.7</v>
      </c>
      <c r="AI11" s="5">
        <f t="shared" si="7"/>
        <v>6.1281249999999989</v>
      </c>
      <c r="AJ11" s="9"/>
      <c r="AK11" s="20">
        <v>6.84</v>
      </c>
      <c r="AL11" s="20">
        <v>6</v>
      </c>
      <c r="AM11" s="6">
        <f t="shared" si="8"/>
        <v>6.63</v>
      </c>
      <c r="AN11" s="6">
        <f t="shared" si="9"/>
        <v>6.3790624999999999</v>
      </c>
      <c r="AO11" s="22"/>
      <c r="AP11" s="20">
        <v>5.2</v>
      </c>
      <c r="AQ11" s="20">
        <v>6.3</v>
      </c>
      <c r="AR11" s="20">
        <v>5.9</v>
      </c>
      <c r="AS11" s="20">
        <v>6.4</v>
      </c>
      <c r="AT11" s="20">
        <v>6.2</v>
      </c>
      <c r="AU11" s="20">
        <v>6.2</v>
      </c>
      <c r="AV11" s="20">
        <v>6.1</v>
      </c>
      <c r="AW11" s="20">
        <v>6.1</v>
      </c>
      <c r="AX11" s="4">
        <f t="shared" si="10"/>
        <v>48.4</v>
      </c>
      <c r="AY11" s="13">
        <f t="shared" si="11"/>
        <v>6.05</v>
      </c>
      <c r="AZ11" s="20">
        <v>7</v>
      </c>
      <c r="BA11" s="5">
        <f t="shared" si="12"/>
        <v>6.2874999999999996</v>
      </c>
      <c r="BB11" s="9"/>
      <c r="BC11" s="20">
        <v>8.1999999999999993</v>
      </c>
      <c r="BD11" s="20">
        <v>6.2</v>
      </c>
      <c r="BE11" s="6">
        <f t="shared" si="13"/>
        <v>7.6999999999999993</v>
      </c>
      <c r="BF11" s="6">
        <f t="shared" si="14"/>
        <v>6.9937499999999995</v>
      </c>
      <c r="BG11" s="22"/>
      <c r="BH11" s="20">
        <v>4.5</v>
      </c>
      <c r="BI11" s="20">
        <v>5.5</v>
      </c>
      <c r="BJ11" s="20">
        <v>4</v>
      </c>
      <c r="BK11" s="20">
        <v>6</v>
      </c>
      <c r="BL11" s="20">
        <v>6.7</v>
      </c>
      <c r="BM11" s="20">
        <v>6.8</v>
      </c>
      <c r="BN11" s="20">
        <v>7</v>
      </c>
      <c r="BO11" s="20">
        <v>6.5</v>
      </c>
      <c r="BP11" s="4">
        <f t="shared" si="15"/>
        <v>47</v>
      </c>
      <c r="BQ11" s="13">
        <f t="shared" si="16"/>
        <v>5.875</v>
      </c>
      <c r="BR11" s="20">
        <v>6.8</v>
      </c>
      <c r="BS11" s="5">
        <f t="shared" si="17"/>
        <v>6.1062500000000002</v>
      </c>
      <c r="BT11" s="9"/>
      <c r="BU11" s="20">
        <v>7</v>
      </c>
      <c r="BV11" s="20">
        <v>6</v>
      </c>
      <c r="BW11" s="6">
        <f t="shared" si="18"/>
        <v>6.75</v>
      </c>
      <c r="BX11" s="6">
        <f t="shared" si="19"/>
        <v>6.4281249999999996</v>
      </c>
      <c r="BY11" s="22"/>
      <c r="BZ11" s="6">
        <f t="shared" si="20"/>
        <v>5.9578124999999993</v>
      </c>
      <c r="CA11" s="6">
        <f t="shared" si="21"/>
        <v>6.3790624999999999</v>
      </c>
      <c r="CB11" s="6">
        <f t="shared" si="22"/>
        <v>6.9937499999999995</v>
      </c>
      <c r="CC11" s="6">
        <f t="shared" si="23"/>
        <v>6.4281249999999996</v>
      </c>
      <c r="CD11" s="6">
        <f t="shared" si="24"/>
        <v>6.4396874999999998</v>
      </c>
      <c r="CE11">
        <v>4</v>
      </c>
    </row>
    <row r="12" spans="1:83" ht="14">
      <c r="A12" s="15">
        <v>50</v>
      </c>
      <c r="B12" s="44" t="s">
        <v>270</v>
      </c>
      <c r="C12" t="s">
        <v>157</v>
      </c>
      <c r="D12" t="s">
        <v>158</v>
      </c>
      <c r="E12" t="s">
        <v>266</v>
      </c>
      <c r="F12" s="20">
        <v>4.8</v>
      </c>
      <c r="G12" s="20">
        <v>5.5</v>
      </c>
      <c r="H12" s="20">
        <v>5.3</v>
      </c>
      <c r="I12" s="20">
        <v>6</v>
      </c>
      <c r="J12" s="20">
        <v>5.5</v>
      </c>
      <c r="K12" s="20">
        <v>5.5</v>
      </c>
      <c r="L12" s="20">
        <v>5.4</v>
      </c>
      <c r="M12" s="20">
        <v>4.5</v>
      </c>
      <c r="N12" s="4">
        <f t="shared" si="0"/>
        <v>42.5</v>
      </c>
      <c r="O12" s="13">
        <f t="shared" si="1"/>
        <v>5.3125</v>
      </c>
      <c r="P12" s="20">
        <v>5.6</v>
      </c>
      <c r="Q12" s="5">
        <f t="shared" si="2"/>
        <v>5.3843750000000004</v>
      </c>
      <c r="R12" s="9"/>
      <c r="S12" s="20">
        <v>7.8</v>
      </c>
      <c r="T12" s="20">
        <v>4.2</v>
      </c>
      <c r="U12" s="6">
        <f t="shared" si="3"/>
        <v>6.8999999999999995</v>
      </c>
      <c r="V12" s="6">
        <f t="shared" si="4"/>
        <v>6.1421875000000004</v>
      </c>
      <c r="W12" s="22"/>
      <c r="X12" s="20">
        <v>4.8</v>
      </c>
      <c r="Y12" s="20">
        <v>5.5</v>
      </c>
      <c r="Z12" s="20">
        <v>5.4</v>
      </c>
      <c r="AA12" s="20">
        <v>6.2</v>
      </c>
      <c r="AB12" s="20">
        <v>5.8</v>
      </c>
      <c r="AC12" s="20">
        <v>5.8</v>
      </c>
      <c r="AD12" s="20">
        <v>5.7</v>
      </c>
      <c r="AE12" s="20">
        <v>5.6</v>
      </c>
      <c r="AF12" s="4">
        <f t="shared" si="5"/>
        <v>44.800000000000004</v>
      </c>
      <c r="AG12" s="13">
        <f t="shared" si="6"/>
        <v>5.6000000000000005</v>
      </c>
      <c r="AH12" s="20">
        <v>6.3</v>
      </c>
      <c r="AI12" s="5">
        <f t="shared" si="7"/>
        <v>5.7750000000000004</v>
      </c>
      <c r="AJ12" s="9"/>
      <c r="AK12" s="20">
        <v>7.08</v>
      </c>
      <c r="AL12" s="20">
        <v>5.7</v>
      </c>
      <c r="AM12" s="6">
        <f t="shared" si="8"/>
        <v>6.7350000000000003</v>
      </c>
      <c r="AN12" s="6">
        <f t="shared" si="9"/>
        <v>6.2550000000000008</v>
      </c>
      <c r="AO12" s="22"/>
      <c r="AP12" s="20">
        <v>3.4</v>
      </c>
      <c r="AQ12" s="20">
        <v>5.7</v>
      </c>
      <c r="AR12" s="20">
        <v>5.9</v>
      </c>
      <c r="AS12" s="20">
        <v>6.1</v>
      </c>
      <c r="AT12" s="20">
        <v>5.5</v>
      </c>
      <c r="AU12" s="20">
        <v>5.4</v>
      </c>
      <c r="AV12" s="20">
        <v>3.2</v>
      </c>
      <c r="AW12" s="20">
        <v>5.8</v>
      </c>
      <c r="AX12" s="4">
        <f t="shared" si="10"/>
        <v>41</v>
      </c>
      <c r="AY12" s="13">
        <f t="shared" si="11"/>
        <v>5.125</v>
      </c>
      <c r="AZ12" s="20">
        <v>6.6</v>
      </c>
      <c r="BA12" s="5">
        <f t="shared" si="12"/>
        <v>5.4937500000000004</v>
      </c>
      <c r="BB12" s="9"/>
      <c r="BC12" s="20">
        <v>7.75</v>
      </c>
      <c r="BD12" s="20">
        <v>5.7</v>
      </c>
      <c r="BE12" s="6">
        <f t="shared" si="13"/>
        <v>7.2374999999999998</v>
      </c>
      <c r="BF12" s="6">
        <f t="shared" si="14"/>
        <v>6.3656249999999996</v>
      </c>
      <c r="BG12" s="22"/>
      <c r="BH12" s="20">
        <v>4</v>
      </c>
      <c r="BI12" s="20">
        <v>5.4</v>
      </c>
      <c r="BJ12" s="20">
        <v>5</v>
      </c>
      <c r="BK12" s="20">
        <v>6</v>
      </c>
      <c r="BL12" s="20">
        <v>5.5</v>
      </c>
      <c r="BM12" s="20">
        <v>5.5</v>
      </c>
      <c r="BN12" s="20">
        <v>5</v>
      </c>
      <c r="BO12" s="20">
        <v>6</v>
      </c>
      <c r="BP12" s="4">
        <f t="shared" si="15"/>
        <v>42.4</v>
      </c>
      <c r="BQ12" s="13">
        <f t="shared" si="16"/>
        <v>5.3</v>
      </c>
      <c r="BR12" s="20">
        <v>5.5</v>
      </c>
      <c r="BS12" s="5">
        <f t="shared" si="17"/>
        <v>5.35</v>
      </c>
      <c r="BT12" s="9"/>
      <c r="BU12" s="20">
        <v>8</v>
      </c>
      <c r="BV12" s="20">
        <v>5.8</v>
      </c>
      <c r="BW12" s="6">
        <f t="shared" si="18"/>
        <v>7.45</v>
      </c>
      <c r="BX12" s="6">
        <f t="shared" si="19"/>
        <v>6.4</v>
      </c>
      <c r="BY12" s="22"/>
      <c r="BZ12" s="6">
        <f t="shared" si="20"/>
        <v>6.1421875000000004</v>
      </c>
      <c r="CA12" s="6">
        <f t="shared" si="21"/>
        <v>6.2550000000000008</v>
      </c>
      <c r="CB12" s="6">
        <f t="shared" si="22"/>
        <v>6.3656249999999996</v>
      </c>
      <c r="CC12" s="6">
        <f t="shared" si="23"/>
        <v>6.4</v>
      </c>
      <c r="CD12" s="6">
        <f t="shared" si="24"/>
        <v>6.2907031250000003</v>
      </c>
      <c r="CE12">
        <v>5</v>
      </c>
    </row>
    <row r="13" spans="1:83" ht="14">
      <c r="A13" s="15">
        <v>60</v>
      </c>
      <c r="B13" s="44" t="s">
        <v>281</v>
      </c>
      <c r="C13" t="s">
        <v>157</v>
      </c>
      <c r="D13" t="s">
        <v>158</v>
      </c>
      <c r="E13" t="s">
        <v>89</v>
      </c>
      <c r="F13" s="20">
        <v>3.5</v>
      </c>
      <c r="G13" s="20">
        <v>5.5</v>
      </c>
      <c r="H13" s="20">
        <v>4.8</v>
      </c>
      <c r="I13" s="20">
        <v>4.8</v>
      </c>
      <c r="J13" s="20">
        <v>4.8</v>
      </c>
      <c r="K13" s="20">
        <v>4.8</v>
      </c>
      <c r="L13" s="20">
        <v>4.9000000000000004</v>
      </c>
      <c r="M13" s="20">
        <v>4</v>
      </c>
      <c r="N13" s="4">
        <f t="shared" si="0"/>
        <v>37.1</v>
      </c>
      <c r="O13" s="13">
        <f t="shared" si="1"/>
        <v>4.6375000000000002</v>
      </c>
      <c r="P13" s="20">
        <v>5.8</v>
      </c>
      <c r="Q13" s="5">
        <f t="shared" si="2"/>
        <v>4.9281250000000005</v>
      </c>
      <c r="R13" s="9"/>
      <c r="S13" s="20">
        <v>7.6</v>
      </c>
      <c r="T13" s="20">
        <v>4.0999999999999996</v>
      </c>
      <c r="U13" s="6">
        <f t="shared" si="3"/>
        <v>6.7249999999999996</v>
      </c>
      <c r="V13" s="6">
        <f t="shared" si="4"/>
        <v>5.8265624999999996</v>
      </c>
      <c r="W13" s="22"/>
      <c r="X13" s="20">
        <v>4.5</v>
      </c>
      <c r="Y13" s="20">
        <v>5.6</v>
      </c>
      <c r="Z13" s="20">
        <v>5.2</v>
      </c>
      <c r="AA13" s="20">
        <v>5.2</v>
      </c>
      <c r="AB13" s="20">
        <v>5.5</v>
      </c>
      <c r="AC13" s="20">
        <v>5.4</v>
      </c>
      <c r="AD13" s="20">
        <v>5.8</v>
      </c>
      <c r="AE13" s="20">
        <v>5.5</v>
      </c>
      <c r="AF13" s="4">
        <f t="shared" si="5"/>
        <v>42.699999999999996</v>
      </c>
      <c r="AG13" s="13">
        <f t="shared" si="6"/>
        <v>5.3374999999999995</v>
      </c>
      <c r="AH13" s="20">
        <v>6.3</v>
      </c>
      <c r="AI13" s="5">
        <f t="shared" si="7"/>
        <v>5.578125</v>
      </c>
      <c r="AJ13" s="9"/>
      <c r="AK13" s="20">
        <v>7</v>
      </c>
      <c r="AL13" s="20">
        <v>5.9</v>
      </c>
      <c r="AM13" s="6">
        <f t="shared" si="8"/>
        <v>6.7249999999999996</v>
      </c>
      <c r="AN13" s="6">
        <f t="shared" si="9"/>
        <v>6.1515624999999998</v>
      </c>
      <c r="AO13" s="22"/>
      <c r="AP13" s="20">
        <v>2.5</v>
      </c>
      <c r="AQ13" s="20">
        <v>6.3</v>
      </c>
      <c r="AR13" s="20">
        <v>6.1</v>
      </c>
      <c r="AS13" s="20">
        <v>6</v>
      </c>
      <c r="AT13" s="20">
        <v>5.6</v>
      </c>
      <c r="AU13" s="20">
        <v>5.4</v>
      </c>
      <c r="AV13" s="20">
        <v>6.4</v>
      </c>
      <c r="AW13" s="20">
        <v>5.8</v>
      </c>
      <c r="AX13" s="4">
        <f t="shared" si="10"/>
        <v>44.099999999999994</v>
      </c>
      <c r="AY13" s="13">
        <f t="shared" si="11"/>
        <v>5.5124999999999993</v>
      </c>
      <c r="AZ13" s="20">
        <v>6.4</v>
      </c>
      <c r="BA13" s="5">
        <f t="shared" si="12"/>
        <v>5.734375</v>
      </c>
      <c r="BB13" s="9"/>
      <c r="BC13" s="20">
        <v>7.4</v>
      </c>
      <c r="BD13" s="20">
        <v>6.3</v>
      </c>
      <c r="BE13" s="6">
        <f t="shared" si="13"/>
        <v>7.1250000000000009</v>
      </c>
      <c r="BF13" s="6">
        <f t="shared" si="14"/>
        <v>6.4296875</v>
      </c>
      <c r="BG13" s="22"/>
      <c r="BH13" s="20">
        <v>3</v>
      </c>
      <c r="BI13" s="20">
        <v>5.4</v>
      </c>
      <c r="BJ13" s="20">
        <v>4.5</v>
      </c>
      <c r="BK13" s="20">
        <v>6</v>
      </c>
      <c r="BL13" s="20">
        <v>5.5</v>
      </c>
      <c r="BM13" s="20">
        <v>5.5</v>
      </c>
      <c r="BN13" s="20">
        <v>6</v>
      </c>
      <c r="BO13" s="20">
        <v>5.5</v>
      </c>
      <c r="BP13" s="4">
        <f t="shared" si="15"/>
        <v>41.4</v>
      </c>
      <c r="BQ13" s="13">
        <f t="shared" si="16"/>
        <v>5.1749999999999998</v>
      </c>
      <c r="BR13" s="20">
        <v>5.4</v>
      </c>
      <c r="BS13" s="5">
        <f t="shared" si="17"/>
        <v>5.2312499999999993</v>
      </c>
      <c r="BT13" s="9"/>
      <c r="BU13" s="20">
        <v>8.3000000000000007</v>
      </c>
      <c r="BV13" s="20">
        <v>5.9</v>
      </c>
      <c r="BW13" s="6">
        <f t="shared" si="18"/>
        <v>7.7000000000000011</v>
      </c>
      <c r="BX13" s="6">
        <f t="shared" si="19"/>
        <v>6.4656250000000002</v>
      </c>
      <c r="BY13" s="22"/>
      <c r="BZ13" s="6">
        <f t="shared" si="20"/>
        <v>5.8265624999999996</v>
      </c>
      <c r="CA13" s="6">
        <f t="shared" si="21"/>
        <v>6.1515624999999998</v>
      </c>
      <c r="CB13" s="6">
        <f t="shared" si="22"/>
        <v>6.4296875</v>
      </c>
      <c r="CC13" s="6">
        <f t="shared" si="23"/>
        <v>6.4656250000000002</v>
      </c>
      <c r="CD13" s="6">
        <f t="shared" si="24"/>
        <v>6.2183593749999995</v>
      </c>
      <c r="CE13">
        <v>6</v>
      </c>
    </row>
    <row r="14" spans="1:83" ht="14">
      <c r="A14" s="15">
        <v>14</v>
      </c>
      <c r="B14" s="44" t="s">
        <v>104</v>
      </c>
      <c r="C14" t="s">
        <v>1</v>
      </c>
      <c r="D14" t="s">
        <v>2</v>
      </c>
      <c r="E14" t="s">
        <v>85</v>
      </c>
      <c r="F14" s="20">
        <v>4</v>
      </c>
      <c r="G14" s="20">
        <v>5.5</v>
      </c>
      <c r="H14" s="20">
        <v>5</v>
      </c>
      <c r="I14" s="20">
        <v>4.8</v>
      </c>
      <c r="J14" s="20">
        <v>6</v>
      </c>
      <c r="K14" s="20">
        <v>5.2</v>
      </c>
      <c r="L14" s="20">
        <v>5.5</v>
      </c>
      <c r="M14" s="20">
        <v>5</v>
      </c>
      <c r="N14" s="4">
        <f t="shared" ref="N14:N15" si="25">SUM(F14:M14)</f>
        <v>41</v>
      </c>
      <c r="O14" s="13">
        <f t="shared" ref="O14:O15" si="26">N14/8</f>
        <v>5.125</v>
      </c>
      <c r="P14" s="20">
        <v>6.2</v>
      </c>
      <c r="Q14" s="5">
        <f t="shared" ref="Q14:Q15" si="27">(O14*0.75)+(P14*0.25)</f>
        <v>5.3937499999999998</v>
      </c>
      <c r="R14" s="9"/>
      <c r="S14" s="20">
        <v>7.4</v>
      </c>
      <c r="T14" s="20">
        <v>3.6</v>
      </c>
      <c r="U14" s="6">
        <f t="shared" ref="U14:U15" si="28">(S14*0.75)+(T14*0.25)</f>
        <v>6.4500000000000011</v>
      </c>
      <c r="V14" s="6">
        <f t="shared" ref="V14:V15" si="29">(Q14+U14)/2</f>
        <v>5.921875</v>
      </c>
      <c r="W14" s="22"/>
      <c r="X14" s="20">
        <v>5</v>
      </c>
      <c r="Y14" s="20">
        <v>5.2</v>
      </c>
      <c r="Z14" s="20">
        <v>5.6</v>
      </c>
      <c r="AA14" s="20">
        <v>5.8</v>
      </c>
      <c r="AB14" s="20">
        <v>6</v>
      </c>
      <c r="AC14" s="20">
        <v>6.8</v>
      </c>
      <c r="AD14" s="20">
        <v>6.4</v>
      </c>
      <c r="AE14" s="20">
        <v>5.8</v>
      </c>
      <c r="AF14" s="4">
        <f t="shared" ref="AF14:AF15" si="30">SUM(X14:AE14)</f>
        <v>46.599999999999994</v>
      </c>
      <c r="AG14" s="13">
        <f t="shared" ref="AG14:AG15" si="31">AF14/8</f>
        <v>5.8249999999999993</v>
      </c>
      <c r="AH14" s="20">
        <v>6.5</v>
      </c>
      <c r="AI14" s="5">
        <f t="shared" ref="AI14:AI15" si="32">(AG14*0.75)+(AH14*0.25)</f>
        <v>5.9937499999999995</v>
      </c>
      <c r="AJ14" s="9"/>
      <c r="AK14" s="20">
        <v>6.88</v>
      </c>
      <c r="AL14" s="20">
        <v>6.4</v>
      </c>
      <c r="AM14" s="6">
        <f t="shared" ref="AM14:AM15" si="33">(AK14*0.75)+(AL14*0.25)</f>
        <v>6.76</v>
      </c>
      <c r="AN14" s="6">
        <f t="shared" ref="AN14:AN15" si="34">(AI14+AM14)/2</f>
        <v>6.3768750000000001</v>
      </c>
      <c r="AO14" s="22"/>
      <c r="AP14" s="20">
        <v>3.1</v>
      </c>
      <c r="AQ14" s="20">
        <v>6.1</v>
      </c>
      <c r="AR14" s="20">
        <v>6.1</v>
      </c>
      <c r="AS14" s="20">
        <v>5.6</v>
      </c>
      <c r="AT14" s="20">
        <v>6.1</v>
      </c>
      <c r="AU14" s="20">
        <v>6.1</v>
      </c>
      <c r="AV14" s="20">
        <v>7.4</v>
      </c>
      <c r="AW14" s="20">
        <v>6</v>
      </c>
      <c r="AX14" s="4">
        <f t="shared" ref="AX14:AX15" si="35">SUM(AP14:AW14)</f>
        <v>46.5</v>
      </c>
      <c r="AY14" s="13">
        <f t="shared" ref="AY14:AY15" si="36">AX14/8</f>
        <v>5.8125</v>
      </c>
      <c r="AZ14" s="20">
        <v>6.7</v>
      </c>
      <c r="BA14" s="5">
        <f t="shared" ref="BA14:BA15" si="37">(AY14*0.75)+(AZ14*0.25)</f>
        <v>6.0343749999999998</v>
      </c>
      <c r="BB14" s="9"/>
      <c r="BC14" s="20">
        <v>7.38</v>
      </c>
      <c r="BD14" s="20">
        <v>6</v>
      </c>
      <c r="BE14" s="6">
        <f t="shared" ref="BE14:BE15" si="38">(BC14*0.75)+(BD14*0.25)</f>
        <v>7.0350000000000001</v>
      </c>
      <c r="BF14" s="6">
        <f t="shared" ref="BF14:BF15" si="39">(BA14+BE14)/2</f>
        <v>6.5346875000000004</v>
      </c>
      <c r="BG14" s="22"/>
      <c r="BH14" s="20">
        <v>4</v>
      </c>
      <c r="BI14" s="20">
        <v>5.5</v>
      </c>
      <c r="BJ14" s="20">
        <v>5</v>
      </c>
      <c r="BK14" s="20">
        <v>5</v>
      </c>
      <c r="BL14" s="20">
        <v>6</v>
      </c>
      <c r="BM14" s="20">
        <v>6</v>
      </c>
      <c r="BN14" s="20">
        <v>6.8</v>
      </c>
      <c r="BO14" s="20">
        <v>5.8</v>
      </c>
      <c r="BP14" s="4">
        <f t="shared" ref="BP14:BP15" si="40">SUM(BH14:BO14)</f>
        <v>44.099999999999994</v>
      </c>
      <c r="BQ14" s="13">
        <f t="shared" ref="BQ14:BQ15" si="41">BP14/8</f>
        <v>5.5124999999999993</v>
      </c>
      <c r="BR14" s="20">
        <v>5.6</v>
      </c>
      <c r="BS14" s="5">
        <f t="shared" ref="BS14:BS15" si="42">(BQ14*0.75)+(BR14*0.25)</f>
        <v>5.5343749999999989</v>
      </c>
      <c r="BT14" s="9"/>
      <c r="BU14" s="20">
        <v>6.9160000000000004</v>
      </c>
      <c r="BV14" s="20">
        <v>5.4</v>
      </c>
      <c r="BW14" s="6">
        <f t="shared" ref="BW14:BW15" si="43">(BU14*0.75)+(BV14*0.25)</f>
        <v>6.5370000000000008</v>
      </c>
      <c r="BX14" s="6">
        <f t="shared" ref="BX14:BX15" si="44">(BS14+BW14)/2</f>
        <v>6.0356874999999999</v>
      </c>
      <c r="BY14" s="22"/>
      <c r="BZ14" s="6">
        <f t="shared" ref="BZ14:BZ15" si="45">V14</f>
        <v>5.921875</v>
      </c>
      <c r="CA14" s="6">
        <f t="shared" ref="CA14:CA15" si="46">AN14</f>
        <v>6.3768750000000001</v>
      </c>
      <c r="CB14" s="6">
        <f t="shared" ref="CB14:CB15" si="47">BF14</f>
        <v>6.5346875000000004</v>
      </c>
      <c r="CC14" s="6">
        <f t="shared" ref="CC14:CC15" si="48">BX14</f>
        <v>6.0356874999999999</v>
      </c>
      <c r="CD14" s="6">
        <f t="shared" ref="CD14:CD15" si="49">AVERAGE(BZ14:CC14)</f>
        <v>6.217281250000001</v>
      </c>
    </row>
    <row r="15" spans="1:83" ht="14">
      <c r="A15" s="15">
        <v>27</v>
      </c>
      <c r="B15" s="44" t="s">
        <v>126</v>
      </c>
      <c r="C15" t="s">
        <v>157</v>
      </c>
      <c r="D15" t="s">
        <v>158</v>
      </c>
      <c r="E15" t="s">
        <v>82</v>
      </c>
      <c r="F15" s="20">
        <v>5</v>
      </c>
      <c r="G15" s="20">
        <v>6.5</v>
      </c>
      <c r="H15" s="20">
        <v>6.3</v>
      </c>
      <c r="I15" s="20">
        <v>5.3</v>
      </c>
      <c r="J15" s="20">
        <v>6</v>
      </c>
      <c r="K15" s="20">
        <v>5.5</v>
      </c>
      <c r="L15" s="20">
        <v>5.3</v>
      </c>
      <c r="M15" s="20">
        <v>0</v>
      </c>
      <c r="N15" s="4">
        <f t="shared" si="25"/>
        <v>39.9</v>
      </c>
      <c r="O15" s="13">
        <f t="shared" si="26"/>
        <v>4.9874999999999998</v>
      </c>
      <c r="P15" s="20">
        <v>5.3</v>
      </c>
      <c r="Q15" s="5">
        <f t="shared" si="27"/>
        <v>5.0656249999999998</v>
      </c>
      <c r="R15" s="9"/>
      <c r="S15" s="20">
        <v>7.5</v>
      </c>
      <c r="T15" s="20">
        <v>3.5</v>
      </c>
      <c r="U15" s="6">
        <f t="shared" si="28"/>
        <v>6.5</v>
      </c>
      <c r="V15" s="6">
        <f t="shared" si="29"/>
        <v>5.7828125000000004</v>
      </c>
      <c r="W15" s="22"/>
      <c r="X15" s="20">
        <v>4.8</v>
      </c>
      <c r="Y15" s="20">
        <v>6.6</v>
      </c>
      <c r="Z15" s="20">
        <v>7</v>
      </c>
      <c r="AA15" s="20">
        <v>6</v>
      </c>
      <c r="AB15" s="20">
        <v>7.2</v>
      </c>
      <c r="AC15" s="20">
        <v>7.4</v>
      </c>
      <c r="AD15" s="20">
        <v>6</v>
      </c>
      <c r="AE15" s="20">
        <v>0</v>
      </c>
      <c r="AF15" s="4">
        <f t="shared" si="30"/>
        <v>45</v>
      </c>
      <c r="AG15" s="13">
        <f t="shared" si="31"/>
        <v>5.625</v>
      </c>
      <c r="AH15" s="20">
        <v>6.3</v>
      </c>
      <c r="AI15" s="5">
        <f t="shared" si="32"/>
        <v>5.7937500000000002</v>
      </c>
      <c r="AJ15" s="9"/>
      <c r="AK15" s="20">
        <v>6.8</v>
      </c>
      <c r="AL15" s="20">
        <v>5.8</v>
      </c>
      <c r="AM15" s="6">
        <f t="shared" si="33"/>
        <v>6.55</v>
      </c>
      <c r="AN15" s="6">
        <f t="shared" si="34"/>
        <v>6.171875</v>
      </c>
      <c r="AO15" s="22"/>
      <c r="AP15" s="20">
        <v>3.5</v>
      </c>
      <c r="AQ15" s="20">
        <v>6.9</v>
      </c>
      <c r="AR15" s="20">
        <v>7</v>
      </c>
      <c r="AS15" s="20">
        <v>6.2</v>
      </c>
      <c r="AT15" s="20">
        <v>6.1</v>
      </c>
      <c r="AU15" s="20">
        <v>6.1</v>
      </c>
      <c r="AV15" s="20">
        <v>5.9</v>
      </c>
      <c r="AW15" s="20">
        <v>5.9</v>
      </c>
      <c r="AX15" s="4">
        <f t="shared" si="35"/>
        <v>47.599999999999994</v>
      </c>
      <c r="AY15" s="13">
        <f t="shared" si="36"/>
        <v>5.9499999999999993</v>
      </c>
      <c r="AZ15" s="20">
        <v>6.4</v>
      </c>
      <c r="BA15" s="5">
        <f t="shared" si="37"/>
        <v>6.0625</v>
      </c>
      <c r="BB15" s="9"/>
      <c r="BC15" s="20">
        <v>7.7</v>
      </c>
      <c r="BD15" s="20">
        <v>6.2</v>
      </c>
      <c r="BE15" s="6">
        <f t="shared" si="38"/>
        <v>7.3250000000000002</v>
      </c>
      <c r="BF15" s="6">
        <f t="shared" si="39"/>
        <v>6.6937499999999996</v>
      </c>
      <c r="BG15" s="22"/>
      <c r="BH15" s="20">
        <v>4.5</v>
      </c>
      <c r="BI15" s="20">
        <v>6</v>
      </c>
      <c r="BJ15" s="20">
        <v>5.8</v>
      </c>
      <c r="BK15" s="20">
        <v>5.8</v>
      </c>
      <c r="BL15" s="20">
        <v>6.5</v>
      </c>
      <c r="BM15" s="20">
        <v>7</v>
      </c>
      <c r="BN15" s="20">
        <v>5.5</v>
      </c>
      <c r="BO15" s="20">
        <v>0</v>
      </c>
      <c r="BP15" s="4">
        <f t="shared" si="40"/>
        <v>41.1</v>
      </c>
      <c r="BQ15" s="13">
        <f t="shared" si="41"/>
        <v>5.1375000000000002</v>
      </c>
      <c r="BR15" s="20">
        <v>4.9000000000000004</v>
      </c>
      <c r="BS15" s="5">
        <f t="shared" si="42"/>
        <v>5.078125</v>
      </c>
      <c r="BT15" s="9"/>
      <c r="BU15" s="20">
        <v>7.3330000000000002</v>
      </c>
      <c r="BV15" s="20">
        <v>5.6</v>
      </c>
      <c r="BW15" s="6">
        <f t="shared" si="43"/>
        <v>6.8997500000000009</v>
      </c>
      <c r="BX15" s="6">
        <f t="shared" si="44"/>
        <v>5.9889375000000005</v>
      </c>
      <c r="BY15" s="22"/>
      <c r="BZ15" s="6">
        <f t="shared" si="45"/>
        <v>5.7828125000000004</v>
      </c>
      <c r="CA15" s="6">
        <f t="shared" si="46"/>
        <v>6.171875</v>
      </c>
      <c r="CB15" s="6">
        <f t="shared" si="47"/>
        <v>6.6937499999999996</v>
      </c>
      <c r="CC15" s="6">
        <f t="shared" si="48"/>
        <v>5.9889375000000005</v>
      </c>
      <c r="CD15" s="6">
        <f t="shared" si="49"/>
        <v>6.1593437499999997</v>
      </c>
    </row>
    <row r="16" spans="1:83" ht="14">
      <c r="A16" s="15">
        <v>40</v>
      </c>
      <c r="B16" s="44" t="s">
        <v>40</v>
      </c>
      <c r="C16" t="s">
        <v>3</v>
      </c>
      <c r="D16" t="s">
        <v>160</v>
      </c>
      <c r="E16" t="s">
        <v>273</v>
      </c>
      <c r="F16" s="20">
        <v>3.5</v>
      </c>
      <c r="G16" s="20">
        <v>5</v>
      </c>
      <c r="H16" s="20">
        <v>5.3</v>
      </c>
      <c r="I16" s="20">
        <v>4.5999999999999996</v>
      </c>
      <c r="J16" s="20">
        <v>5.3</v>
      </c>
      <c r="K16" s="20">
        <v>5.3</v>
      </c>
      <c r="L16" s="20">
        <v>4</v>
      </c>
      <c r="M16" s="20">
        <v>4</v>
      </c>
      <c r="N16" s="4">
        <f>SUM(F16:M16)</f>
        <v>37</v>
      </c>
      <c r="O16" s="13">
        <f>N16/8</f>
        <v>4.625</v>
      </c>
      <c r="P16" s="20">
        <v>5.5</v>
      </c>
      <c r="Q16" s="5">
        <f>(O16*0.75)+(P16*0.25)</f>
        <v>4.84375</v>
      </c>
      <c r="R16" s="9"/>
      <c r="S16" s="20">
        <v>7.6</v>
      </c>
      <c r="T16" s="20">
        <v>4.9000000000000004</v>
      </c>
      <c r="U16" s="6">
        <f>(S16*0.75)+(T16*0.25)</f>
        <v>6.9249999999999989</v>
      </c>
      <c r="V16" s="6">
        <f>(Q16+U16)/2</f>
        <v>5.8843749999999995</v>
      </c>
      <c r="W16" s="22"/>
      <c r="X16" s="20">
        <v>4.2</v>
      </c>
      <c r="Y16" s="20">
        <v>4.8</v>
      </c>
      <c r="Z16" s="20">
        <v>5.2</v>
      </c>
      <c r="AA16" s="20">
        <v>5.8</v>
      </c>
      <c r="AB16" s="20">
        <v>5.5</v>
      </c>
      <c r="AC16" s="20">
        <v>4.8</v>
      </c>
      <c r="AD16" s="20">
        <v>3</v>
      </c>
      <c r="AE16" s="20">
        <v>4.8</v>
      </c>
      <c r="AF16" s="4">
        <f>SUM(X16:AE16)</f>
        <v>38.099999999999994</v>
      </c>
      <c r="AG16" s="13">
        <f>AF16/8</f>
        <v>4.7624999999999993</v>
      </c>
      <c r="AH16" s="20">
        <v>6.4</v>
      </c>
      <c r="AI16" s="5">
        <f>(AG16*0.75)+(AH16*0.25)</f>
        <v>5.171875</v>
      </c>
      <c r="AJ16" s="9"/>
      <c r="AK16" s="20">
        <v>6.67</v>
      </c>
      <c r="AL16" s="20">
        <v>6.1</v>
      </c>
      <c r="AM16" s="6">
        <f>(AK16*0.75)+(AL16*0.25)</f>
        <v>6.5274999999999999</v>
      </c>
      <c r="AN16" s="6">
        <f>(AI16+AM16)/2</f>
        <v>5.8496874999999999</v>
      </c>
      <c r="AO16" s="22"/>
      <c r="AP16" s="20">
        <v>4.4000000000000004</v>
      </c>
      <c r="AQ16" s="20">
        <v>5.0999999999999996</v>
      </c>
      <c r="AR16" s="20">
        <v>5.8</v>
      </c>
      <c r="AS16" s="20">
        <v>5.4</v>
      </c>
      <c r="AT16" s="20">
        <v>5.6</v>
      </c>
      <c r="AU16" s="20">
        <v>5.6</v>
      </c>
      <c r="AV16" s="20">
        <v>3.2</v>
      </c>
      <c r="AW16" s="20">
        <v>5.3</v>
      </c>
      <c r="AX16" s="4">
        <f>SUM(AP16:AW16)</f>
        <v>40.400000000000006</v>
      </c>
      <c r="AY16" s="13">
        <f>AX16/8</f>
        <v>5.0500000000000007</v>
      </c>
      <c r="AZ16" s="20">
        <v>6.3</v>
      </c>
      <c r="BA16" s="5">
        <f>(AY16*0.75)+(AZ16*0.25)</f>
        <v>5.3625000000000007</v>
      </c>
      <c r="BB16" s="9"/>
      <c r="BC16" s="20">
        <v>7.6</v>
      </c>
      <c r="BD16" s="20">
        <v>5.6</v>
      </c>
      <c r="BE16" s="6">
        <f>(BC16*0.75)+(BD16*0.25)</f>
        <v>7.1</v>
      </c>
      <c r="BF16" s="6">
        <f>(BA16+BE16)/2</f>
        <v>6.2312500000000002</v>
      </c>
      <c r="BG16" s="22"/>
      <c r="BH16" s="20">
        <v>3.5</v>
      </c>
      <c r="BI16" s="20">
        <v>4.5</v>
      </c>
      <c r="BJ16" s="20">
        <v>5</v>
      </c>
      <c r="BK16" s="20">
        <v>5.7</v>
      </c>
      <c r="BL16" s="20">
        <v>5.2</v>
      </c>
      <c r="BM16" s="20">
        <v>5.6</v>
      </c>
      <c r="BN16" s="20">
        <v>2</v>
      </c>
      <c r="BO16" s="20">
        <v>5.8</v>
      </c>
      <c r="BP16" s="4">
        <f>SUM(BH16:BO16)</f>
        <v>37.299999999999997</v>
      </c>
      <c r="BQ16" s="13">
        <f>BP16/8</f>
        <v>4.6624999999999996</v>
      </c>
      <c r="BR16" s="20">
        <v>6</v>
      </c>
      <c r="BS16" s="5">
        <f>(BQ16*0.75)+(BR16*0.25)</f>
        <v>4.9968749999999993</v>
      </c>
      <c r="BT16" s="9"/>
      <c r="BU16" s="20">
        <v>7.25</v>
      </c>
      <c r="BV16" s="20">
        <v>5.5</v>
      </c>
      <c r="BW16" s="6">
        <f>(BU16*0.75)+(BV16*0.25)</f>
        <v>6.8125</v>
      </c>
      <c r="BX16" s="6">
        <f>(BS16+BW16)/2</f>
        <v>5.9046874999999996</v>
      </c>
      <c r="BY16" s="22"/>
      <c r="BZ16" s="6">
        <f>V16</f>
        <v>5.8843749999999995</v>
      </c>
      <c r="CA16" s="6">
        <f>AN16</f>
        <v>5.8496874999999999</v>
      </c>
      <c r="CB16" s="6">
        <f>BF16</f>
        <v>6.2312500000000002</v>
      </c>
      <c r="CC16" s="6">
        <f>BX16</f>
        <v>5.9046874999999996</v>
      </c>
      <c r="CD16" s="6">
        <f>AVERAGE(BZ16:CC16)</f>
        <v>5.9674999999999994</v>
      </c>
    </row>
  </sheetData>
  <mergeCells count="13">
    <mergeCell ref="BC5:BE5"/>
    <mergeCell ref="BZ5:CB5"/>
    <mergeCell ref="AR1:AY1"/>
    <mergeCell ref="AP5:BA5"/>
    <mergeCell ref="H1:M1"/>
    <mergeCell ref="F5:Q5"/>
    <mergeCell ref="Z1:AG1"/>
    <mergeCell ref="X5:AI5"/>
    <mergeCell ref="S5:U5"/>
    <mergeCell ref="AK5:AM5"/>
    <mergeCell ref="BJ1:BQ1"/>
    <mergeCell ref="BH5:BS5"/>
    <mergeCell ref="BU5:BW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A19"/>
  <sheetViews>
    <sheetView workbookViewId="0">
      <pane xSplit="2" topLeftCell="S1" activePane="topRight" state="frozen"/>
      <selection pane="topRight" activeCell="E13" sqref="E13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1.5" customWidth="1"/>
    <col min="4" max="4" width="17.83203125" customWidth="1"/>
    <col min="5" max="5" width="19.5" bestFit="1" customWidth="1"/>
    <col min="6" max="16" width="5.6640625" customWidth="1"/>
    <col min="17" max="17" width="3.1640625" customWidth="1"/>
    <col min="18" max="20" width="5.6640625" customWidth="1"/>
    <col min="21" max="21" width="6.6640625" customWidth="1"/>
    <col min="22" max="22" width="3.1640625" customWidth="1"/>
    <col min="23" max="33" width="5.6640625" customWidth="1"/>
    <col min="34" max="34" width="3.1640625" customWidth="1"/>
    <col min="35" max="37" width="5.6640625" customWidth="1"/>
    <col min="38" max="38" width="6.6640625" customWidth="1"/>
    <col min="39" max="39" width="3.1640625" customWidth="1"/>
    <col min="40" max="50" width="5.6640625" customWidth="1"/>
    <col min="51" max="51" width="3.1640625" customWidth="1"/>
    <col min="52" max="54" width="5.6640625" customWidth="1"/>
    <col min="55" max="55" width="6.6640625" customWidth="1"/>
    <col min="56" max="56" width="3.1640625" customWidth="1"/>
    <col min="57" max="67" width="5.6640625" customWidth="1"/>
    <col min="68" max="68" width="3.1640625" customWidth="1"/>
    <col min="69" max="71" width="5.6640625" customWidth="1"/>
    <col min="72" max="72" width="6.6640625" customWidth="1"/>
    <col min="73" max="73" width="3.1640625" customWidth="1"/>
    <col min="74" max="78" width="6.6640625" customWidth="1"/>
    <col min="79" max="79" width="11.5" customWidth="1"/>
  </cols>
  <sheetData>
    <row r="1" spans="1:79">
      <c r="A1" t="s">
        <v>79</v>
      </c>
      <c r="D1" t="s">
        <v>180</v>
      </c>
      <c r="E1" t="s">
        <v>55</v>
      </c>
      <c r="F1" s="3" t="s">
        <v>180</v>
      </c>
      <c r="G1" s="3"/>
      <c r="H1" s="52" t="str">
        <f>E1</f>
        <v>Angie</v>
      </c>
      <c r="I1" s="52"/>
      <c r="J1" s="52"/>
      <c r="K1" s="52"/>
      <c r="L1" s="52"/>
      <c r="M1" s="52"/>
      <c r="N1" s="3"/>
      <c r="O1" s="3"/>
      <c r="Q1" s="9"/>
      <c r="V1" s="22"/>
      <c r="W1" t="s">
        <v>181</v>
      </c>
      <c r="Y1" s="52" t="str">
        <f>E2</f>
        <v>Tristyn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182</v>
      </c>
      <c r="AP1" s="52" t="str">
        <f>E3</f>
        <v>John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128</v>
      </c>
      <c r="BG1" s="52" t="str">
        <f>E4</f>
        <v>Mathias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42285.510821759257</v>
      </c>
    </row>
    <row r="2" spans="1:79">
      <c r="A2" s="1" t="s">
        <v>81</v>
      </c>
      <c r="B2" s="1"/>
      <c r="D2" t="s">
        <v>181</v>
      </c>
      <c r="E2" t="s">
        <v>56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42285.510821759257</v>
      </c>
    </row>
    <row r="3" spans="1:79">
      <c r="A3" s="1"/>
      <c r="B3" s="1"/>
      <c r="D3" t="s">
        <v>182</v>
      </c>
      <c r="E3" t="s">
        <v>190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>
      <c r="A4" t="s">
        <v>233</v>
      </c>
      <c r="C4" s="21" t="s">
        <v>8</v>
      </c>
      <c r="D4" s="21" t="s">
        <v>128</v>
      </c>
      <c r="E4" s="21" t="s">
        <v>57</v>
      </c>
      <c r="Q4" s="9"/>
      <c r="V4" s="22"/>
      <c r="AH4" s="9"/>
      <c r="AM4" s="22"/>
      <c r="AY4" s="9"/>
      <c r="BD4" s="22"/>
      <c r="BP4" s="9"/>
      <c r="BU4" s="22"/>
    </row>
    <row r="5" spans="1:79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177</v>
      </c>
      <c r="S5" s="53"/>
      <c r="T5" s="53"/>
      <c r="U5" s="2" t="s">
        <v>178</v>
      </c>
      <c r="V5" s="22"/>
      <c r="W5" s="53" t="s">
        <v>175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177</v>
      </c>
      <c r="AJ5" s="53"/>
      <c r="AK5" s="53"/>
      <c r="AL5" s="2" t="s">
        <v>178</v>
      </c>
      <c r="AM5" s="22"/>
      <c r="AN5" s="53" t="s">
        <v>175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177</v>
      </c>
      <c r="BA5" s="53"/>
      <c r="BB5" s="53"/>
      <c r="BC5" s="2" t="s">
        <v>178</v>
      </c>
      <c r="BD5" s="22"/>
      <c r="BE5" s="53" t="s">
        <v>175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177</v>
      </c>
      <c r="BR5" s="53"/>
      <c r="BS5" s="53"/>
      <c r="BT5" s="39" t="s">
        <v>178</v>
      </c>
      <c r="BU5" s="22"/>
      <c r="BV5" s="53" t="s">
        <v>183</v>
      </c>
      <c r="BW5" s="53"/>
      <c r="BX5" s="53"/>
      <c r="BY5" s="39"/>
      <c r="BZ5" s="2" t="s">
        <v>187</v>
      </c>
    </row>
    <row r="6" spans="1:79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2" t="s">
        <v>173</v>
      </c>
      <c r="G6" s="2" t="s">
        <v>206</v>
      </c>
      <c r="H6" s="2" t="s">
        <v>211</v>
      </c>
      <c r="I6" s="2" t="s">
        <v>229</v>
      </c>
      <c r="J6" s="2" t="s">
        <v>230</v>
      </c>
      <c r="K6" s="2" t="s">
        <v>231</v>
      </c>
      <c r="L6" s="2" t="s">
        <v>189</v>
      </c>
      <c r="M6" s="2" t="s">
        <v>232</v>
      </c>
      <c r="N6" s="2" t="s">
        <v>221</v>
      </c>
      <c r="O6" s="2" t="s">
        <v>222</v>
      </c>
      <c r="P6" s="2" t="s">
        <v>174</v>
      </c>
      <c r="Q6" s="24"/>
      <c r="R6" s="32" t="s">
        <v>176</v>
      </c>
      <c r="S6" s="32" t="s">
        <v>217</v>
      </c>
      <c r="T6" s="32" t="s">
        <v>174</v>
      </c>
      <c r="U6" s="2" t="s">
        <v>179</v>
      </c>
      <c r="V6" s="23"/>
      <c r="W6" s="2" t="s">
        <v>173</v>
      </c>
      <c r="X6" s="2" t="s">
        <v>206</v>
      </c>
      <c r="Y6" s="2" t="s">
        <v>211</v>
      </c>
      <c r="Z6" s="2" t="s">
        <v>229</v>
      </c>
      <c r="AA6" s="2" t="s">
        <v>230</v>
      </c>
      <c r="AB6" s="2" t="s">
        <v>231</v>
      </c>
      <c r="AC6" s="2" t="s">
        <v>189</v>
      </c>
      <c r="AD6" s="2" t="s">
        <v>232</v>
      </c>
      <c r="AE6" s="2" t="s">
        <v>221</v>
      </c>
      <c r="AF6" s="2" t="s">
        <v>222</v>
      </c>
      <c r="AG6" s="2" t="s">
        <v>174</v>
      </c>
      <c r="AH6" s="24"/>
      <c r="AI6" s="32" t="s">
        <v>176</v>
      </c>
      <c r="AJ6" s="32" t="s">
        <v>217</v>
      </c>
      <c r="AK6" s="32" t="s">
        <v>174</v>
      </c>
      <c r="AL6" s="2" t="s">
        <v>179</v>
      </c>
      <c r="AM6" s="23"/>
      <c r="AN6" s="2" t="s">
        <v>173</v>
      </c>
      <c r="AO6" s="2" t="s">
        <v>206</v>
      </c>
      <c r="AP6" s="2" t="s">
        <v>211</v>
      </c>
      <c r="AQ6" s="2" t="s">
        <v>229</v>
      </c>
      <c r="AR6" s="2" t="s">
        <v>230</v>
      </c>
      <c r="AS6" s="2" t="s">
        <v>231</v>
      </c>
      <c r="AT6" s="2" t="s">
        <v>189</v>
      </c>
      <c r="AU6" s="2" t="s">
        <v>232</v>
      </c>
      <c r="AV6" s="2" t="s">
        <v>221</v>
      </c>
      <c r="AW6" s="2" t="s">
        <v>222</v>
      </c>
      <c r="AX6" s="2" t="s">
        <v>174</v>
      </c>
      <c r="AY6" s="24"/>
      <c r="AZ6" s="32" t="s">
        <v>176</v>
      </c>
      <c r="BA6" s="32" t="s">
        <v>217</v>
      </c>
      <c r="BB6" s="32" t="s">
        <v>174</v>
      </c>
      <c r="BC6" s="2" t="s">
        <v>179</v>
      </c>
      <c r="BD6" s="23"/>
      <c r="BE6" s="39" t="s">
        <v>173</v>
      </c>
      <c r="BF6" s="39" t="s">
        <v>206</v>
      </c>
      <c r="BG6" s="39" t="s">
        <v>211</v>
      </c>
      <c r="BH6" s="39" t="s">
        <v>229</v>
      </c>
      <c r="BI6" s="39" t="s">
        <v>230</v>
      </c>
      <c r="BJ6" s="39" t="s">
        <v>231</v>
      </c>
      <c r="BK6" s="39" t="s">
        <v>189</v>
      </c>
      <c r="BL6" s="39" t="s">
        <v>232</v>
      </c>
      <c r="BM6" s="39" t="s">
        <v>221</v>
      </c>
      <c r="BN6" s="39" t="s">
        <v>222</v>
      </c>
      <c r="BO6" s="39" t="s">
        <v>174</v>
      </c>
      <c r="BP6" s="24"/>
      <c r="BQ6" s="39" t="s">
        <v>176</v>
      </c>
      <c r="BR6" s="39" t="s">
        <v>217</v>
      </c>
      <c r="BS6" s="39" t="s">
        <v>174</v>
      </c>
      <c r="BT6" s="39" t="s">
        <v>179</v>
      </c>
      <c r="BU6" s="23"/>
      <c r="BV6" s="2" t="s">
        <v>184</v>
      </c>
      <c r="BW6" s="2" t="s">
        <v>185</v>
      </c>
      <c r="BX6" s="2" t="s">
        <v>186</v>
      </c>
      <c r="BY6" s="36" t="s">
        <v>129</v>
      </c>
      <c r="BZ6" s="2" t="s">
        <v>174</v>
      </c>
      <c r="CA6" s="2" t="s">
        <v>245</v>
      </c>
    </row>
    <row r="7" spans="1:79">
      <c r="Q7" s="9"/>
      <c r="V7" s="22"/>
      <c r="AH7" s="9"/>
      <c r="AM7" s="22"/>
      <c r="AY7" s="9"/>
      <c r="BD7" s="22"/>
      <c r="BP7" s="9"/>
      <c r="BU7" s="22"/>
    </row>
    <row r="8" spans="1:79">
      <c r="A8" s="15">
        <v>76</v>
      </c>
      <c r="B8" s="43" t="s">
        <v>78</v>
      </c>
      <c r="C8" t="s">
        <v>163</v>
      </c>
      <c r="D8" t="s">
        <v>156</v>
      </c>
      <c r="E8" t="s">
        <v>86</v>
      </c>
      <c r="F8" s="20">
        <v>5</v>
      </c>
      <c r="G8" s="20">
        <v>6</v>
      </c>
      <c r="H8" s="20">
        <v>6.5</v>
      </c>
      <c r="I8" s="20">
        <v>6.5</v>
      </c>
      <c r="J8" s="20">
        <v>5.5</v>
      </c>
      <c r="K8" s="20">
        <v>6</v>
      </c>
      <c r="L8" s="20">
        <v>6.5</v>
      </c>
      <c r="M8" s="20">
        <v>4.5</v>
      </c>
      <c r="N8" s="4">
        <f>SUM(F8:M8)</f>
        <v>46.5</v>
      </c>
      <c r="O8" s="13">
        <f>N8/8</f>
        <v>5.8125</v>
      </c>
      <c r="P8" s="5">
        <f>O8</f>
        <v>5.8125</v>
      </c>
      <c r="Q8" s="9"/>
      <c r="R8" s="20">
        <v>7.1</v>
      </c>
      <c r="S8" s="20">
        <v>4.8</v>
      </c>
      <c r="T8" s="6">
        <f>(R8*0.75)+(S8*0.25)</f>
        <v>6.5249999999999995</v>
      </c>
      <c r="U8" s="6">
        <f>(P8+T8)/2</f>
        <v>6.1687499999999993</v>
      </c>
      <c r="V8" s="22"/>
      <c r="W8" s="20">
        <v>5.7</v>
      </c>
      <c r="X8" s="20">
        <v>6.5</v>
      </c>
      <c r="Y8" s="20">
        <v>7.2</v>
      </c>
      <c r="Z8" s="20">
        <v>8</v>
      </c>
      <c r="AA8" s="20">
        <v>7.5</v>
      </c>
      <c r="AB8" s="20">
        <v>8</v>
      </c>
      <c r="AC8" s="20">
        <v>9</v>
      </c>
      <c r="AD8" s="20">
        <v>5.8</v>
      </c>
      <c r="AE8" s="4">
        <f>SUM(W8:AD8)</f>
        <v>57.699999999999996</v>
      </c>
      <c r="AF8" s="13">
        <f>AE8/8</f>
        <v>7.2124999999999995</v>
      </c>
      <c r="AG8" s="5">
        <f>AF8</f>
        <v>7.2124999999999995</v>
      </c>
      <c r="AH8" s="9"/>
      <c r="AI8" s="20">
        <v>7.3</v>
      </c>
      <c r="AJ8" s="20">
        <v>7.3</v>
      </c>
      <c r="AK8" s="6">
        <f>(AI8*0.75)+(AJ8*0.25)</f>
        <v>7.3</v>
      </c>
      <c r="AL8" s="6">
        <f>(AG8+AK8)/2</f>
        <v>7.2562499999999996</v>
      </c>
      <c r="AM8" s="22"/>
      <c r="AN8" s="20">
        <v>5.4</v>
      </c>
      <c r="AO8" s="20">
        <v>5.9</v>
      </c>
      <c r="AP8" s="20">
        <v>6.1</v>
      </c>
      <c r="AQ8" s="20">
        <v>6.3</v>
      </c>
      <c r="AR8" s="20">
        <v>6.2</v>
      </c>
      <c r="AS8" s="20">
        <v>6.2</v>
      </c>
      <c r="AT8" s="20">
        <v>7.6</v>
      </c>
      <c r="AU8" s="20">
        <v>5.5</v>
      </c>
      <c r="AV8" s="4">
        <f>SUM(AN8:AU8)</f>
        <v>49.2</v>
      </c>
      <c r="AW8" s="13">
        <f>AV8/8</f>
        <v>6.15</v>
      </c>
      <c r="AX8" s="5">
        <f>AW8</f>
        <v>6.15</v>
      </c>
      <c r="AY8" s="9"/>
      <c r="AZ8" s="20">
        <v>8.5299999999999994</v>
      </c>
      <c r="BA8" s="20">
        <v>6.3</v>
      </c>
      <c r="BB8" s="6">
        <f>(AZ8*0.75)+(BA8*0.25)</f>
        <v>7.9724999999999993</v>
      </c>
      <c r="BC8" s="6">
        <f>(AX8+BB8)/2</f>
        <v>7.0612499999999994</v>
      </c>
      <c r="BD8" s="22"/>
      <c r="BE8" s="20">
        <v>5.5</v>
      </c>
      <c r="BF8" s="20">
        <v>5.8</v>
      </c>
      <c r="BG8" s="20">
        <v>6.3</v>
      </c>
      <c r="BH8" s="20">
        <v>7</v>
      </c>
      <c r="BI8" s="20">
        <v>6.4</v>
      </c>
      <c r="BJ8" s="20">
        <v>6.4</v>
      </c>
      <c r="BK8" s="20">
        <v>7</v>
      </c>
      <c r="BL8" s="20">
        <v>6</v>
      </c>
      <c r="BM8" s="4">
        <f>SUM(BE8:BL8)</f>
        <v>50.4</v>
      </c>
      <c r="BN8" s="13">
        <f>BM8/8</f>
        <v>6.3</v>
      </c>
      <c r="BO8" s="5">
        <f>BN8</f>
        <v>6.3</v>
      </c>
      <c r="BP8" s="9"/>
      <c r="BQ8" s="20">
        <v>9.3000000000000007</v>
      </c>
      <c r="BR8" s="20">
        <v>6.5</v>
      </c>
      <c r="BS8" s="6">
        <f>(BQ8*0.75)+(BR8*0.25)</f>
        <v>8.6000000000000014</v>
      </c>
      <c r="BT8" s="6">
        <f>(BO8+BS8)/2</f>
        <v>7.4500000000000011</v>
      </c>
      <c r="BU8" s="22"/>
      <c r="BV8" s="6">
        <f>U8</f>
        <v>6.1687499999999993</v>
      </c>
      <c r="BW8" s="6">
        <f>AL8</f>
        <v>7.2562499999999996</v>
      </c>
      <c r="BX8" s="6">
        <f>BC8</f>
        <v>7.0612499999999994</v>
      </c>
      <c r="BY8" s="6">
        <f>BT8</f>
        <v>7.4500000000000011</v>
      </c>
      <c r="BZ8" s="6">
        <f>AVERAGE(BV8:BY8)</f>
        <v>6.9840625000000003</v>
      </c>
      <c r="CA8">
        <v>1</v>
      </c>
    </row>
    <row r="9" spans="1:79">
      <c r="A9" s="15">
        <v>28</v>
      </c>
      <c r="B9" t="s">
        <v>121</v>
      </c>
      <c r="C9" t="s">
        <v>14</v>
      </c>
      <c r="D9" t="s">
        <v>15</v>
      </c>
      <c r="E9" t="s">
        <v>82</v>
      </c>
      <c r="F9" s="20">
        <v>6.5</v>
      </c>
      <c r="G9" s="20">
        <v>6.5</v>
      </c>
      <c r="H9" s="20">
        <v>7</v>
      </c>
      <c r="I9" s="20">
        <v>6.5</v>
      </c>
      <c r="J9" s="20">
        <v>6</v>
      </c>
      <c r="K9" s="20">
        <v>5.5</v>
      </c>
      <c r="L9" s="20">
        <v>5.8</v>
      </c>
      <c r="M9" s="20">
        <v>4.5</v>
      </c>
      <c r="N9" s="4">
        <f>SUM(F9:M9)</f>
        <v>48.3</v>
      </c>
      <c r="O9" s="13">
        <f>N9/8</f>
        <v>6.0374999999999996</v>
      </c>
      <c r="P9" s="5">
        <f>O9</f>
        <v>6.0374999999999996</v>
      </c>
      <c r="Q9" s="9"/>
      <c r="R9" s="20">
        <v>7.2</v>
      </c>
      <c r="S9" s="20">
        <v>4.8</v>
      </c>
      <c r="T9" s="6">
        <f>(R9*0.75)+(S9*0.25)</f>
        <v>6.6000000000000005</v>
      </c>
      <c r="U9" s="6">
        <f>(P9+T9)/2</f>
        <v>6.3187499999999996</v>
      </c>
      <c r="V9" s="22"/>
      <c r="W9" s="20">
        <v>6.8</v>
      </c>
      <c r="X9" s="20">
        <v>6.8</v>
      </c>
      <c r="Y9" s="20">
        <v>7.5</v>
      </c>
      <c r="Z9" s="20">
        <v>7.8</v>
      </c>
      <c r="AA9" s="20">
        <v>7.2</v>
      </c>
      <c r="AB9" s="20">
        <v>7.5</v>
      </c>
      <c r="AC9" s="20">
        <v>8</v>
      </c>
      <c r="AD9" s="20">
        <v>6</v>
      </c>
      <c r="AE9" s="4">
        <f>SUM(W9:AD9)</f>
        <v>57.6</v>
      </c>
      <c r="AF9" s="13">
        <f>AE9/8</f>
        <v>7.2</v>
      </c>
      <c r="AG9" s="5">
        <f>AF9</f>
        <v>7.2</v>
      </c>
      <c r="AH9" s="9"/>
      <c r="AI9" s="20">
        <v>6.7</v>
      </c>
      <c r="AJ9" s="20">
        <v>6.3</v>
      </c>
      <c r="AK9" s="6">
        <f>(AI9*0.75)+(AJ9*0.25)</f>
        <v>6.6000000000000005</v>
      </c>
      <c r="AL9" s="6">
        <f>(AG9+AK9)/2</f>
        <v>6.9</v>
      </c>
      <c r="AM9" s="22"/>
      <c r="AN9" s="20">
        <v>5.2</v>
      </c>
      <c r="AO9" s="20">
        <v>6.5</v>
      </c>
      <c r="AP9" s="20">
        <v>6.6</v>
      </c>
      <c r="AQ9" s="20">
        <v>6.9</v>
      </c>
      <c r="AR9" s="20">
        <v>6.5</v>
      </c>
      <c r="AS9" s="20">
        <v>6.4</v>
      </c>
      <c r="AT9" s="20">
        <v>6.2</v>
      </c>
      <c r="AU9" s="20">
        <v>5.8</v>
      </c>
      <c r="AV9" s="4">
        <f>SUM(AN9:AU9)</f>
        <v>50.099999999999994</v>
      </c>
      <c r="AW9" s="13">
        <f>AV9/8</f>
        <v>6.2624999999999993</v>
      </c>
      <c r="AX9" s="5">
        <f>AW9</f>
        <v>6.2624999999999993</v>
      </c>
      <c r="AY9" s="9"/>
      <c r="AZ9" s="20">
        <v>7.9</v>
      </c>
      <c r="BA9" s="20">
        <v>6.4</v>
      </c>
      <c r="BB9" s="6">
        <f>(AZ9*0.75)+(BA9*0.25)</f>
        <v>7.5250000000000004</v>
      </c>
      <c r="BC9" s="6">
        <f>(AX9+BB9)/2</f>
        <v>6.8937499999999998</v>
      </c>
      <c r="BD9" s="22"/>
      <c r="BE9" s="20">
        <v>7</v>
      </c>
      <c r="BF9" s="20">
        <v>6</v>
      </c>
      <c r="BG9" s="20">
        <v>6</v>
      </c>
      <c r="BH9" s="20">
        <v>6.2</v>
      </c>
      <c r="BI9" s="20">
        <v>6.8</v>
      </c>
      <c r="BJ9" s="20">
        <v>6.2</v>
      </c>
      <c r="BK9" s="20">
        <v>6</v>
      </c>
      <c r="BL9" s="20">
        <v>6</v>
      </c>
      <c r="BM9" s="4">
        <f>SUM(BE9:BL9)</f>
        <v>50.2</v>
      </c>
      <c r="BN9" s="13">
        <f>BM9/8</f>
        <v>6.2750000000000004</v>
      </c>
      <c r="BO9" s="5">
        <f>BN9</f>
        <v>6.2750000000000004</v>
      </c>
      <c r="BP9" s="9"/>
      <c r="BQ9" s="20">
        <v>8.1999999999999993</v>
      </c>
      <c r="BR9" s="20">
        <v>5.2</v>
      </c>
      <c r="BS9" s="6">
        <f>(BQ9*0.75)+(BR9*0.25)</f>
        <v>7.4499999999999993</v>
      </c>
      <c r="BT9" s="6">
        <f>(BO9+BS9)/2</f>
        <v>6.8624999999999998</v>
      </c>
      <c r="BU9" s="22"/>
      <c r="BV9" s="6">
        <f>U9</f>
        <v>6.3187499999999996</v>
      </c>
      <c r="BW9" s="6">
        <f>AL9</f>
        <v>6.9</v>
      </c>
      <c r="BX9" s="6">
        <f>BC9</f>
        <v>6.8937499999999998</v>
      </c>
      <c r="BY9" s="6">
        <f>BT9</f>
        <v>6.8624999999999998</v>
      </c>
      <c r="BZ9" s="6">
        <f>AVERAGE(BV9:BY9)</f>
        <v>6.7437500000000004</v>
      </c>
      <c r="CA9">
        <v>2</v>
      </c>
    </row>
    <row r="10" spans="1:79">
      <c r="A10" s="15">
        <v>24</v>
      </c>
      <c r="B10" t="s">
        <v>120</v>
      </c>
      <c r="C10" t="s">
        <v>14</v>
      </c>
      <c r="D10" t="s">
        <v>15</v>
      </c>
      <c r="E10" t="s">
        <v>82</v>
      </c>
      <c r="F10" s="20">
        <v>6.5</v>
      </c>
      <c r="G10" s="20">
        <v>6</v>
      </c>
      <c r="H10" s="20">
        <v>6.5</v>
      </c>
      <c r="I10" s="20">
        <v>5.3</v>
      </c>
      <c r="J10" s="20">
        <v>5.5</v>
      </c>
      <c r="K10" s="20">
        <v>5.5</v>
      </c>
      <c r="L10" s="20">
        <v>6</v>
      </c>
      <c r="M10" s="20">
        <v>4</v>
      </c>
      <c r="N10" s="4">
        <f t="shared" ref="N10:N19" si="0">SUM(F10:M10)</f>
        <v>45.3</v>
      </c>
      <c r="O10" s="13">
        <f t="shared" ref="O10:O19" si="1">N10/8</f>
        <v>5.6624999999999996</v>
      </c>
      <c r="P10" s="5">
        <f t="shared" ref="P10:P19" si="2">O10</f>
        <v>5.6624999999999996</v>
      </c>
      <c r="Q10" s="9"/>
      <c r="R10" s="20">
        <v>7.4</v>
      </c>
      <c r="S10" s="20">
        <v>4.8</v>
      </c>
      <c r="T10" s="6">
        <f t="shared" ref="T10:T19" si="3">(R10*0.75)+(S10*0.25)</f>
        <v>6.7500000000000009</v>
      </c>
      <c r="U10" s="6">
        <f t="shared" ref="U10:U19" si="4">(P10+T10)/2</f>
        <v>6.2062500000000007</v>
      </c>
      <c r="V10" s="22"/>
      <c r="W10" s="20">
        <v>6</v>
      </c>
      <c r="X10" s="20">
        <v>7</v>
      </c>
      <c r="Y10" s="20">
        <v>6.5</v>
      </c>
      <c r="Z10" s="20">
        <v>6.8</v>
      </c>
      <c r="AA10" s="20">
        <v>8</v>
      </c>
      <c r="AB10" s="20">
        <v>7.8</v>
      </c>
      <c r="AC10" s="20">
        <v>6.4</v>
      </c>
      <c r="AD10" s="20">
        <v>6</v>
      </c>
      <c r="AE10" s="4">
        <f t="shared" ref="AE10:AE19" si="5">SUM(W10:AD10)</f>
        <v>54.499999999999993</v>
      </c>
      <c r="AF10" s="13">
        <f t="shared" ref="AF10:AF19" si="6">AE10/8</f>
        <v>6.8124999999999991</v>
      </c>
      <c r="AG10" s="5">
        <f t="shared" ref="AG10:AG19" si="7">AF10</f>
        <v>6.8124999999999991</v>
      </c>
      <c r="AH10" s="9"/>
      <c r="AI10" s="20">
        <v>7</v>
      </c>
      <c r="AJ10" s="20">
        <v>6</v>
      </c>
      <c r="AK10" s="6">
        <f t="shared" ref="AK10:AK19" si="8">(AI10*0.75)+(AJ10*0.25)</f>
        <v>6.75</v>
      </c>
      <c r="AL10" s="6">
        <f t="shared" ref="AL10:AL19" si="9">(AG10+AK10)/2</f>
        <v>6.78125</v>
      </c>
      <c r="AM10" s="22"/>
      <c r="AN10" s="20">
        <v>5.2</v>
      </c>
      <c r="AO10" s="20">
        <v>6.8</v>
      </c>
      <c r="AP10" s="20">
        <v>6.2</v>
      </c>
      <c r="AQ10" s="20">
        <v>6.2</v>
      </c>
      <c r="AR10" s="20">
        <v>6.3</v>
      </c>
      <c r="AS10" s="20">
        <v>5.8</v>
      </c>
      <c r="AT10" s="20">
        <v>6.6</v>
      </c>
      <c r="AU10" s="20">
        <v>6.2</v>
      </c>
      <c r="AV10" s="4">
        <f t="shared" ref="AV10:AV19" si="10">SUM(AN10:AU10)</f>
        <v>49.300000000000004</v>
      </c>
      <c r="AW10" s="13">
        <f t="shared" ref="AW10:AW19" si="11">AV10/8</f>
        <v>6.1625000000000005</v>
      </c>
      <c r="AX10" s="5">
        <f t="shared" ref="AX10:AX19" si="12">AW10</f>
        <v>6.1625000000000005</v>
      </c>
      <c r="AY10" s="9"/>
      <c r="AZ10" s="20">
        <v>8.18</v>
      </c>
      <c r="BA10" s="20">
        <v>6.1</v>
      </c>
      <c r="BB10" s="6">
        <f t="shared" ref="BB10:BB19" si="13">(AZ10*0.75)+(BA10*0.25)</f>
        <v>7.66</v>
      </c>
      <c r="BC10" s="6">
        <f t="shared" ref="BC10:BC19" si="14">(AX10+BB10)/2</f>
        <v>6.9112500000000008</v>
      </c>
      <c r="BD10" s="22"/>
      <c r="BE10" s="20">
        <v>5.8</v>
      </c>
      <c r="BF10" s="20">
        <v>5.8</v>
      </c>
      <c r="BG10" s="20">
        <v>6.2</v>
      </c>
      <c r="BH10" s="20">
        <v>6.2</v>
      </c>
      <c r="BI10" s="20">
        <v>6.5</v>
      </c>
      <c r="BJ10" s="20">
        <v>5.8</v>
      </c>
      <c r="BK10" s="20">
        <v>6</v>
      </c>
      <c r="BL10" s="20">
        <v>6.3</v>
      </c>
      <c r="BM10" s="4">
        <f t="shared" ref="BM10:BM19" si="15">SUM(BE10:BL10)</f>
        <v>48.599999999999994</v>
      </c>
      <c r="BN10" s="13">
        <f t="shared" ref="BN10:BN19" si="16">BM10/8</f>
        <v>6.0749999999999993</v>
      </c>
      <c r="BO10" s="5">
        <f t="shared" ref="BO10:BO19" si="17">BN10</f>
        <v>6.0749999999999993</v>
      </c>
      <c r="BP10" s="9"/>
      <c r="BQ10" s="20">
        <v>8.6</v>
      </c>
      <c r="BR10" s="20">
        <v>5.8</v>
      </c>
      <c r="BS10" s="6">
        <f t="shared" ref="BS10:BS19" si="18">(BQ10*0.75)+(BR10*0.25)</f>
        <v>7.8999999999999995</v>
      </c>
      <c r="BT10" s="6">
        <f t="shared" ref="BT10:BT19" si="19">(BO10+BS10)/2</f>
        <v>6.9874999999999989</v>
      </c>
      <c r="BU10" s="22"/>
      <c r="BV10" s="6">
        <f t="shared" ref="BV10:BV19" si="20">U10</f>
        <v>6.2062500000000007</v>
      </c>
      <c r="BW10" s="6">
        <f t="shared" ref="BW10:BW19" si="21">AL10</f>
        <v>6.78125</v>
      </c>
      <c r="BX10" s="6">
        <f t="shared" ref="BX10:BX19" si="22">BC10</f>
        <v>6.9112500000000008</v>
      </c>
      <c r="BY10" s="6">
        <f t="shared" ref="BY10:BY19" si="23">BT10</f>
        <v>6.9874999999999989</v>
      </c>
      <c r="BZ10" s="6">
        <f t="shared" ref="BZ10:BZ19" si="24">AVERAGE(BV10:BY10)</f>
        <v>6.7215624999999992</v>
      </c>
      <c r="CA10">
        <v>3</v>
      </c>
    </row>
    <row r="11" spans="1:79">
      <c r="A11" s="15">
        <v>22</v>
      </c>
      <c r="B11" t="s">
        <v>95</v>
      </c>
      <c r="C11" t="s">
        <v>18</v>
      </c>
      <c r="D11" t="s">
        <v>15</v>
      </c>
      <c r="E11" t="s">
        <v>82</v>
      </c>
      <c r="F11" s="20">
        <v>6.5</v>
      </c>
      <c r="G11" s="20">
        <v>5.3</v>
      </c>
      <c r="H11" s="20">
        <v>6</v>
      </c>
      <c r="I11" s="20">
        <v>6</v>
      </c>
      <c r="J11" s="20">
        <v>5.5</v>
      </c>
      <c r="K11" s="20">
        <v>5.3</v>
      </c>
      <c r="L11" s="20">
        <v>5.5</v>
      </c>
      <c r="M11" s="20">
        <v>4.8</v>
      </c>
      <c r="N11" s="4">
        <f>SUM(F11:M11)</f>
        <v>44.9</v>
      </c>
      <c r="O11" s="13">
        <f>N11/8</f>
        <v>5.6124999999999998</v>
      </c>
      <c r="P11" s="5">
        <f>O11</f>
        <v>5.6124999999999998</v>
      </c>
      <c r="Q11" s="9"/>
      <c r="R11" s="20">
        <v>7.6</v>
      </c>
      <c r="S11" s="20">
        <v>4.3</v>
      </c>
      <c r="T11" s="6">
        <f>(R11*0.75)+(S11*0.25)</f>
        <v>6.7749999999999995</v>
      </c>
      <c r="U11" s="6">
        <f>(P11+T11)/2</f>
        <v>6.1937499999999996</v>
      </c>
      <c r="V11" s="22"/>
      <c r="W11" s="20">
        <v>5.6</v>
      </c>
      <c r="X11" s="20">
        <v>6.8</v>
      </c>
      <c r="Y11" s="20">
        <v>6</v>
      </c>
      <c r="Z11" s="20">
        <v>7.2</v>
      </c>
      <c r="AA11" s="20">
        <v>7.8</v>
      </c>
      <c r="AB11" s="20">
        <v>8</v>
      </c>
      <c r="AC11" s="20">
        <v>7.9</v>
      </c>
      <c r="AD11" s="20">
        <v>6</v>
      </c>
      <c r="AE11" s="4">
        <f>SUM(W11:AD11)</f>
        <v>55.3</v>
      </c>
      <c r="AF11" s="13">
        <f>AE11/8</f>
        <v>6.9124999999999996</v>
      </c>
      <c r="AG11" s="5">
        <f>AF11</f>
        <v>6.9124999999999996</v>
      </c>
      <c r="AH11" s="9"/>
      <c r="AI11" s="20">
        <v>7.5</v>
      </c>
      <c r="AJ11" s="20">
        <v>4.8</v>
      </c>
      <c r="AK11" s="6">
        <f>(AI11*0.75)+(AJ11*0.25)</f>
        <v>6.8250000000000002</v>
      </c>
      <c r="AL11" s="6">
        <f>(AG11+AK11)/2</f>
        <v>6.8687500000000004</v>
      </c>
      <c r="AM11" s="22"/>
      <c r="AN11" s="20">
        <v>5.6</v>
      </c>
      <c r="AO11" s="20">
        <v>6.7</v>
      </c>
      <c r="AP11" s="20">
        <v>6.4</v>
      </c>
      <c r="AQ11" s="20">
        <v>6.2</v>
      </c>
      <c r="AR11" s="20">
        <v>6.4</v>
      </c>
      <c r="AS11" s="20">
        <v>6.2</v>
      </c>
      <c r="AT11" s="20">
        <v>5.2</v>
      </c>
      <c r="AU11" s="20">
        <v>6</v>
      </c>
      <c r="AV11" s="4">
        <f>SUM(AN11:AU11)</f>
        <v>48.70000000000001</v>
      </c>
      <c r="AW11" s="13">
        <f>AV11/8</f>
        <v>6.0875000000000012</v>
      </c>
      <c r="AX11" s="5">
        <f>AW11</f>
        <v>6.0875000000000012</v>
      </c>
      <c r="AY11" s="9"/>
      <c r="AZ11" s="20">
        <v>7.7</v>
      </c>
      <c r="BA11" s="20">
        <v>6.1</v>
      </c>
      <c r="BB11" s="6">
        <f>(AZ11*0.75)+(BA11*0.25)</f>
        <v>7.3000000000000007</v>
      </c>
      <c r="BC11" s="6">
        <f>(AX11+BB11)/2</f>
        <v>6.6937500000000014</v>
      </c>
      <c r="BD11" s="22"/>
      <c r="BE11" s="20">
        <v>6.4</v>
      </c>
      <c r="BF11" s="20">
        <v>6.2</v>
      </c>
      <c r="BG11" s="20">
        <v>6</v>
      </c>
      <c r="BH11" s="20">
        <v>6</v>
      </c>
      <c r="BI11" s="20">
        <v>6.5</v>
      </c>
      <c r="BJ11" s="20">
        <v>6.3</v>
      </c>
      <c r="BK11" s="20">
        <v>6.2</v>
      </c>
      <c r="BL11" s="20">
        <v>6.4</v>
      </c>
      <c r="BM11" s="4">
        <f>SUM(BE11:BL11)</f>
        <v>50</v>
      </c>
      <c r="BN11" s="13">
        <f>BM11/8</f>
        <v>6.25</v>
      </c>
      <c r="BO11" s="5">
        <f>BN11</f>
        <v>6.25</v>
      </c>
      <c r="BP11" s="9"/>
      <c r="BQ11" s="20">
        <v>8.1</v>
      </c>
      <c r="BR11" s="20">
        <v>4.8</v>
      </c>
      <c r="BS11" s="6">
        <f>(BQ11*0.75)+(BR11*0.25)</f>
        <v>7.2749999999999995</v>
      </c>
      <c r="BT11" s="6">
        <f>(BO11+BS11)/2</f>
        <v>6.7624999999999993</v>
      </c>
      <c r="BU11" s="22"/>
      <c r="BV11" s="6">
        <f>U11</f>
        <v>6.1937499999999996</v>
      </c>
      <c r="BW11" s="6">
        <f>AL11</f>
        <v>6.8687500000000004</v>
      </c>
      <c r="BX11" s="6">
        <f>BC11</f>
        <v>6.6937500000000014</v>
      </c>
      <c r="BY11" s="6">
        <f>BT11</f>
        <v>6.7624999999999993</v>
      </c>
      <c r="BZ11" s="6">
        <f>AVERAGE(BV11:BY11)</f>
        <v>6.6296875000000002</v>
      </c>
      <c r="CA11">
        <v>4</v>
      </c>
    </row>
    <row r="12" spans="1:79">
      <c r="A12" s="15">
        <v>77</v>
      </c>
      <c r="B12" s="43" t="s">
        <v>77</v>
      </c>
      <c r="C12" t="s">
        <v>163</v>
      </c>
      <c r="D12" t="s">
        <v>156</v>
      </c>
      <c r="E12" t="s">
        <v>86</v>
      </c>
      <c r="F12" s="20">
        <v>6.5</v>
      </c>
      <c r="G12" s="20">
        <v>6</v>
      </c>
      <c r="H12" s="20">
        <v>5</v>
      </c>
      <c r="I12" s="20">
        <v>6</v>
      </c>
      <c r="J12" s="20">
        <v>6.3</v>
      </c>
      <c r="K12" s="20">
        <v>5.5</v>
      </c>
      <c r="L12" s="20">
        <v>5.8</v>
      </c>
      <c r="M12" s="20">
        <v>4</v>
      </c>
      <c r="N12" s="4">
        <f>SUM(F12:M12)</f>
        <v>45.099999999999994</v>
      </c>
      <c r="O12" s="13">
        <f>N12/8</f>
        <v>5.6374999999999993</v>
      </c>
      <c r="P12" s="5">
        <f>O12</f>
        <v>5.6374999999999993</v>
      </c>
      <c r="Q12" s="9"/>
      <c r="R12" s="20">
        <v>6.7</v>
      </c>
      <c r="S12" s="20">
        <v>5.3</v>
      </c>
      <c r="T12" s="6">
        <f>(R12*0.75)+(S12*0.25)</f>
        <v>6.3500000000000005</v>
      </c>
      <c r="U12" s="6">
        <f>(P12+T12)/2</f>
        <v>5.9937500000000004</v>
      </c>
      <c r="V12" s="22"/>
      <c r="W12" s="20">
        <v>6.6</v>
      </c>
      <c r="X12" s="20">
        <v>6</v>
      </c>
      <c r="Y12" s="20">
        <v>5.6</v>
      </c>
      <c r="Z12" s="20">
        <v>6.4</v>
      </c>
      <c r="AA12" s="20">
        <v>6.5</v>
      </c>
      <c r="AB12" s="20">
        <v>7.2</v>
      </c>
      <c r="AC12" s="20">
        <v>7.6</v>
      </c>
      <c r="AD12" s="20">
        <v>6</v>
      </c>
      <c r="AE12" s="4">
        <f>SUM(W12:AD12)</f>
        <v>51.900000000000006</v>
      </c>
      <c r="AF12" s="13">
        <f>AE12/8</f>
        <v>6.4875000000000007</v>
      </c>
      <c r="AG12" s="5">
        <f>AF12</f>
        <v>6.4875000000000007</v>
      </c>
      <c r="AH12" s="9"/>
      <c r="AI12" s="20">
        <v>6.83</v>
      </c>
      <c r="AJ12" s="20">
        <v>6.2</v>
      </c>
      <c r="AK12" s="6">
        <f>(AI12*0.75)+(AJ12*0.25)</f>
        <v>6.6725000000000003</v>
      </c>
      <c r="AL12" s="6">
        <f>(AG12+AK12)/2</f>
        <v>6.58</v>
      </c>
      <c r="AM12" s="22"/>
      <c r="AN12" s="20">
        <v>5.8</v>
      </c>
      <c r="AO12" s="20">
        <v>6.3</v>
      </c>
      <c r="AP12" s="20">
        <v>6</v>
      </c>
      <c r="AQ12" s="20">
        <v>6.3</v>
      </c>
      <c r="AR12" s="20">
        <v>6.1</v>
      </c>
      <c r="AS12" s="20">
        <v>6</v>
      </c>
      <c r="AT12" s="20">
        <v>7.4</v>
      </c>
      <c r="AU12" s="20">
        <v>5.3</v>
      </c>
      <c r="AV12" s="4">
        <f>SUM(AN12:AU12)</f>
        <v>49.199999999999996</v>
      </c>
      <c r="AW12" s="13">
        <f>AV12/8</f>
        <v>6.1499999999999995</v>
      </c>
      <c r="AX12" s="5">
        <f>AW12</f>
        <v>6.1499999999999995</v>
      </c>
      <c r="AY12" s="9"/>
      <c r="AZ12" s="20">
        <v>7.91</v>
      </c>
      <c r="BA12" s="20">
        <v>6.2</v>
      </c>
      <c r="BB12" s="6">
        <f>(AZ12*0.75)+(BA12*0.25)</f>
        <v>7.4824999999999999</v>
      </c>
      <c r="BC12" s="6">
        <f>(AX12+BB12)/2</f>
        <v>6.8162500000000001</v>
      </c>
      <c r="BD12" s="22"/>
      <c r="BE12" s="20">
        <v>6.1</v>
      </c>
      <c r="BF12" s="20">
        <v>5.8</v>
      </c>
      <c r="BG12" s="20">
        <v>5.8</v>
      </c>
      <c r="BH12" s="20">
        <v>6.7</v>
      </c>
      <c r="BI12" s="20">
        <v>6.5</v>
      </c>
      <c r="BJ12" s="20">
        <v>6.5</v>
      </c>
      <c r="BK12" s="20">
        <v>7</v>
      </c>
      <c r="BL12" s="20">
        <v>6</v>
      </c>
      <c r="BM12" s="4">
        <f>SUM(BE12:BL12)</f>
        <v>50.4</v>
      </c>
      <c r="BN12" s="13">
        <f>BM12/8</f>
        <v>6.3</v>
      </c>
      <c r="BO12" s="5">
        <f>BN12</f>
        <v>6.3</v>
      </c>
      <c r="BP12" s="9"/>
      <c r="BQ12" s="20">
        <v>8.1999999999999993</v>
      </c>
      <c r="BR12" s="20">
        <v>5.8</v>
      </c>
      <c r="BS12" s="6">
        <f>(BQ12*0.75)+(BR12*0.25)</f>
        <v>7.6</v>
      </c>
      <c r="BT12" s="6">
        <f>(BO12+BS12)/2</f>
        <v>6.9499999999999993</v>
      </c>
      <c r="BU12" s="22"/>
      <c r="BV12" s="6">
        <f>U12</f>
        <v>5.9937500000000004</v>
      </c>
      <c r="BW12" s="6">
        <f>AL12</f>
        <v>6.58</v>
      </c>
      <c r="BX12" s="6">
        <f>BC12</f>
        <v>6.8162500000000001</v>
      </c>
      <c r="BY12" s="6">
        <f>BT12</f>
        <v>6.9499999999999993</v>
      </c>
      <c r="BZ12" s="6">
        <f>AVERAGE(BV12:BY12)</f>
        <v>6.585</v>
      </c>
      <c r="CA12">
        <v>5</v>
      </c>
    </row>
    <row r="13" spans="1:79">
      <c r="A13" s="15">
        <v>32</v>
      </c>
      <c r="B13" t="s">
        <v>92</v>
      </c>
      <c r="C13" t="s">
        <v>162</v>
      </c>
      <c r="D13" t="s">
        <v>131</v>
      </c>
      <c r="E13" t="s">
        <v>69</v>
      </c>
      <c r="F13" s="20">
        <v>5</v>
      </c>
      <c r="G13" s="20">
        <v>4.5</v>
      </c>
      <c r="H13" s="20">
        <v>7</v>
      </c>
      <c r="I13" s="20">
        <v>7</v>
      </c>
      <c r="J13" s="20">
        <v>5</v>
      </c>
      <c r="K13" s="20">
        <v>4.5</v>
      </c>
      <c r="L13" s="20">
        <v>5</v>
      </c>
      <c r="M13" s="20">
        <v>4.5</v>
      </c>
      <c r="N13" s="4">
        <f>SUM(F13:M13)</f>
        <v>42.5</v>
      </c>
      <c r="O13" s="13">
        <f>N13/8</f>
        <v>5.3125</v>
      </c>
      <c r="P13" s="5">
        <f>O13</f>
        <v>5.3125</v>
      </c>
      <c r="Q13" s="9"/>
      <c r="R13" s="20">
        <v>6.5</v>
      </c>
      <c r="S13" s="20">
        <v>4.4000000000000004</v>
      </c>
      <c r="T13" s="6">
        <f>(R13*0.75)+(S13*0.25)</f>
        <v>5.9749999999999996</v>
      </c>
      <c r="U13" s="6">
        <f>(P13+T13)/2</f>
        <v>5.6437499999999998</v>
      </c>
      <c r="V13" s="22"/>
      <c r="W13" s="20">
        <v>5.5</v>
      </c>
      <c r="X13" s="20">
        <v>6</v>
      </c>
      <c r="Y13" s="20">
        <v>8</v>
      </c>
      <c r="Z13" s="20">
        <v>7.5</v>
      </c>
      <c r="AA13" s="20">
        <v>8.5</v>
      </c>
      <c r="AB13" s="20">
        <v>8</v>
      </c>
      <c r="AC13" s="20">
        <v>6.6</v>
      </c>
      <c r="AD13" s="20">
        <v>6.5</v>
      </c>
      <c r="AE13" s="4">
        <f>SUM(W13:AD13)</f>
        <v>56.6</v>
      </c>
      <c r="AF13" s="13">
        <f>AE13/8</f>
        <v>7.0750000000000002</v>
      </c>
      <c r="AG13" s="5">
        <f>AF13</f>
        <v>7.0750000000000002</v>
      </c>
      <c r="AH13" s="9"/>
      <c r="AI13" s="20">
        <v>6.45</v>
      </c>
      <c r="AJ13" s="20">
        <v>4.9000000000000004</v>
      </c>
      <c r="AK13" s="6">
        <f>(AI13*0.75)+(AJ13*0.25)</f>
        <v>6.0625</v>
      </c>
      <c r="AL13" s="6">
        <f>(AG13+AK13)/2</f>
        <v>6.5687499999999996</v>
      </c>
      <c r="AM13" s="22"/>
      <c r="AN13" s="20">
        <v>5</v>
      </c>
      <c r="AO13" s="20">
        <v>6.2</v>
      </c>
      <c r="AP13" s="20">
        <v>6.2</v>
      </c>
      <c r="AQ13" s="20">
        <v>6.4</v>
      </c>
      <c r="AR13" s="20">
        <v>6.2</v>
      </c>
      <c r="AS13" s="20">
        <v>5.8</v>
      </c>
      <c r="AT13" s="20">
        <v>7.2</v>
      </c>
      <c r="AU13" s="20">
        <v>7</v>
      </c>
      <c r="AV13" s="4">
        <f>SUM(AN13:AU13)</f>
        <v>50</v>
      </c>
      <c r="AW13" s="13">
        <f>AV13/8</f>
        <v>6.25</v>
      </c>
      <c r="AX13" s="5">
        <f>AW13</f>
        <v>6.25</v>
      </c>
      <c r="AY13" s="9"/>
      <c r="AZ13" s="20">
        <v>8</v>
      </c>
      <c r="BA13" s="20">
        <v>5.0999999999999996</v>
      </c>
      <c r="BB13" s="6">
        <f>(AZ13*0.75)+(BA13*0.25)</f>
        <v>7.2750000000000004</v>
      </c>
      <c r="BC13" s="6">
        <f>(AX13+BB13)/2</f>
        <v>6.7625000000000002</v>
      </c>
      <c r="BD13" s="22"/>
      <c r="BE13" s="20">
        <v>6</v>
      </c>
      <c r="BF13" s="20">
        <v>6</v>
      </c>
      <c r="BG13" s="20">
        <v>6</v>
      </c>
      <c r="BH13" s="20">
        <v>7</v>
      </c>
      <c r="BI13" s="20">
        <v>6</v>
      </c>
      <c r="BJ13" s="20">
        <v>6</v>
      </c>
      <c r="BK13" s="20">
        <v>5.8</v>
      </c>
      <c r="BL13" s="20">
        <v>5.8</v>
      </c>
      <c r="BM13" s="4">
        <f>SUM(BE13:BL13)</f>
        <v>48.599999999999994</v>
      </c>
      <c r="BN13" s="13">
        <f>BM13/8</f>
        <v>6.0749999999999993</v>
      </c>
      <c r="BO13" s="5">
        <f>BN13</f>
        <v>6.0749999999999993</v>
      </c>
      <c r="BP13" s="9"/>
      <c r="BQ13" s="20">
        <v>8.4</v>
      </c>
      <c r="BR13" s="20">
        <v>5.7</v>
      </c>
      <c r="BS13" s="6">
        <f>(BQ13*0.75)+(BR13*0.25)</f>
        <v>7.7250000000000005</v>
      </c>
      <c r="BT13" s="6">
        <f>(BO13+BS13)/2</f>
        <v>6.9</v>
      </c>
      <c r="BU13" s="22"/>
      <c r="BV13" s="6">
        <f>U13</f>
        <v>5.6437499999999998</v>
      </c>
      <c r="BW13" s="6">
        <f>AL13</f>
        <v>6.5687499999999996</v>
      </c>
      <c r="BX13" s="6">
        <f>BC13</f>
        <v>6.7625000000000002</v>
      </c>
      <c r="BY13" s="6">
        <f>BT13</f>
        <v>6.9</v>
      </c>
      <c r="BZ13" s="6">
        <f>AVERAGE(BV13:BY13)</f>
        <v>6.46875</v>
      </c>
      <c r="CA13">
        <v>6</v>
      </c>
    </row>
    <row r="14" spans="1:79" ht="14">
      <c r="A14" s="15">
        <v>54</v>
      </c>
      <c r="B14" s="45" t="s">
        <v>284</v>
      </c>
      <c r="C14" t="s">
        <v>157</v>
      </c>
      <c r="D14" t="s">
        <v>158</v>
      </c>
      <c r="E14" t="s">
        <v>83</v>
      </c>
      <c r="F14" s="20">
        <v>5</v>
      </c>
      <c r="G14" s="20">
        <v>5.5</v>
      </c>
      <c r="H14" s="20">
        <v>8</v>
      </c>
      <c r="I14" s="20">
        <v>6.5</v>
      </c>
      <c r="J14" s="20">
        <v>5.8</v>
      </c>
      <c r="K14" s="20">
        <v>6</v>
      </c>
      <c r="L14" s="20">
        <v>5.2</v>
      </c>
      <c r="M14" s="20">
        <v>4.8</v>
      </c>
      <c r="N14" s="4">
        <f>SUM(F14:M14)</f>
        <v>46.8</v>
      </c>
      <c r="O14" s="13">
        <f>N14/8</f>
        <v>5.85</v>
      </c>
      <c r="P14" s="5">
        <f>O14</f>
        <v>5.85</v>
      </c>
      <c r="Q14" s="9"/>
      <c r="R14" s="20">
        <v>6.8</v>
      </c>
      <c r="S14" s="20">
        <v>4.5</v>
      </c>
      <c r="T14" s="6">
        <f>(R14*0.75)+(S14*0.25)</f>
        <v>6.2249999999999996</v>
      </c>
      <c r="U14" s="6">
        <f>(P14+T14)/2</f>
        <v>6.0374999999999996</v>
      </c>
      <c r="V14" s="22"/>
      <c r="W14" s="20">
        <v>5.5</v>
      </c>
      <c r="X14" s="20">
        <v>6.8</v>
      </c>
      <c r="Y14" s="20">
        <v>7.4</v>
      </c>
      <c r="Z14" s="20">
        <v>7</v>
      </c>
      <c r="AA14" s="20">
        <v>5.5</v>
      </c>
      <c r="AB14" s="20">
        <v>6.5</v>
      </c>
      <c r="AC14" s="20">
        <v>6.8</v>
      </c>
      <c r="AD14" s="20">
        <v>5.5</v>
      </c>
      <c r="AE14" s="4">
        <f>SUM(W14:AD14)</f>
        <v>51</v>
      </c>
      <c r="AF14" s="13">
        <f>AE14/8</f>
        <v>6.375</v>
      </c>
      <c r="AG14" s="5">
        <f>AF14</f>
        <v>6.375</v>
      </c>
      <c r="AH14" s="9"/>
      <c r="AI14" s="20">
        <v>5.81</v>
      </c>
      <c r="AJ14" s="20">
        <v>5.6</v>
      </c>
      <c r="AK14" s="6">
        <f>(AI14*0.75)+(AJ14*0.25)</f>
        <v>5.7575000000000003</v>
      </c>
      <c r="AL14" s="6">
        <f>(AG14+AK14)/2</f>
        <v>6.0662500000000001</v>
      </c>
      <c r="AM14" s="22"/>
      <c r="AN14" s="20">
        <v>5.5</v>
      </c>
      <c r="AO14" s="20">
        <v>6</v>
      </c>
      <c r="AP14" s="20">
        <v>6.2</v>
      </c>
      <c r="AQ14" s="20">
        <v>6.4</v>
      </c>
      <c r="AR14" s="20">
        <v>6</v>
      </c>
      <c r="AS14" s="20">
        <v>6</v>
      </c>
      <c r="AT14" s="20">
        <v>6.4</v>
      </c>
      <c r="AU14" s="20">
        <v>6.1</v>
      </c>
      <c r="AV14" s="4">
        <f>SUM(AN14:AU14)</f>
        <v>48.6</v>
      </c>
      <c r="AW14" s="13">
        <f>AV14/8</f>
        <v>6.0750000000000002</v>
      </c>
      <c r="AX14" s="5">
        <f>AW14</f>
        <v>6.0750000000000002</v>
      </c>
      <c r="AY14" s="9"/>
      <c r="AZ14" s="20">
        <v>8</v>
      </c>
      <c r="BA14" s="20">
        <v>5.7</v>
      </c>
      <c r="BB14" s="6">
        <f>(AZ14*0.75)+(BA14*0.25)</f>
        <v>7.4249999999999998</v>
      </c>
      <c r="BC14" s="6">
        <f>(AX14+BB14)/2</f>
        <v>6.75</v>
      </c>
      <c r="BD14" s="22"/>
      <c r="BE14" s="20">
        <v>5.8</v>
      </c>
      <c r="BF14" s="20">
        <v>5.8</v>
      </c>
      <c r="BG14" s="20">
        <v>6.5</v>
      </c>
      <c r="BH14" s="20">
        <v>6.5</v>
      </c>
      <c r="BI14" s="20">
        <v>6.5</v>
      </c>
      <c r="BJ14" s="20">
        <v>6</v>
      </c>
      <c r="BK14" s="20">
        <v>6.3</v>
      </c>
      <c r="BL14" s="20">
        <v>6</v>
      </c>
      <c r="BM14" s="4">
        <f>SUM(BE14:BL14)</f>
        <v>49.4</v>
      </c>
      <c r="BN14" s="13">
        <f>BM14/8</f>
        <v>6.1749999999999998</v>
      </c>
      <c r="BO14" s="5">
        <f>BN14</f>
        <v>6.1749999999999998</v>
      </c>
      <c r="BP14" s="9"/>
      <c r="BQ14" s="20">
        <v>8.1999999999999993</v>
      </c>
      <c r="BR14" s="20">
        <v>5.6</v>
      </c>
      <c r="BS14" s="6">
        <f>(BQ14*0.75)+(BR14*0.25)</f>
        <v>7.5499999999999989</v>
      </c>
      <c r="BT14" s="6">
        <f>(BO14+BS14)/2</f>
        <v>6.8624999999999989</v>
      </c>
      <c r="BU14" s="22"/>
      <c r="BV14" s="6">
        <f>U14</f>
        <v>6.0374999999999996</v>
      </c>
      <c r="BW14" s="6">
        <f>AL14</f>
        <v>6.0662500000000001</v>
      </c>
      <c r="BX14" s="6">
        <f>BC14</f>
        <v>6.75</v>
      </c>
      <c r="BY14" s="6">
        <f>BT14</f>
        <v>6.8624999999999989</v>
      </c>
      <c r="BZ14" s="6">
        <f>AVERAGE(BV14:BY14)</f>
        <v>6.4290624999999988</v>
      </c>
    </row>
    <row r="15" spans="1:79" ht="14">
      <c r="A15" s="15">
        <v>53</v>
      </c>
      <c r="B15" s="45" t="s">
        <v>283</v>
      </c>
      <c r="C15" t="s">
        <v>157</v>
      </c>
      <c r="D15" t="s">
        <v>158</v>
      </c>
      <c r="E15" t="s">
        <v>83</v>
      </c>
      <c r="F15" s="20">
        <v>4.8</v>
      </c>
      <c r="G15" s="20">
        <v>5.3</v>
      </c>
      <c r="H15" s="20">
        <v>7</v>
      </c>
      <c r="I15" s="20">
        <v>5.8</v>
      </c>
      <c r="J15" s="20">
        <v>5.3</v>
      </c>
      <c r="K15" s="20">
        <v>5.5</v>
      </c>
      <c r="L15" s="20">
        <v>5.2</v>
      </c>
      <c r="M15" s="20">
        <v>4</v>
      </c>
      <c r="N15" s="4">
        <f>SUM(F15:M15)</f>
        <v>42.900000000000006</v>
      </c>
      <c r="O15" s="13">
        <f>N15/8</f>
        <v>5.3625000000000007</v>
      </c>
      <c r="P15" s="5">
        <f>O15</f>
        <v>5.3625000000000007</v>
      </c>
      <c r="Q15" s="9"/>
      <c r="R15" s="20">
        <v>7.2</v>
      </c>
      <c r="S15" s="20">
        <v>4.2</v>
      </c>
      <c r="T15" s="6">
        <f>(R15*0.75)+(S15*0.25)</f>
        <v>6.45</v>
      </c>
      <c r="U15" s="6">
        <f>(P15+T15)/2</f>
        <v>5.90625</v>
      </c>
      <c r="V15" s="22"/>
      <c r="W15" s="20">
        <v>4.5</v>
      </c>
      <c r="X15" s="20">
        <v>4.5999999999999996</v>
      </c>
      <c r="Y15" s="20">
        <v>5.5</v>
      </c>
      <c r="Z15" s="20">
        <v>5.2</v>
      </c>
      <c r="AA15" s="20">
        <v>5.6</v>
      </c>
      <c r="AB15" s="20">
        <v>4.5</v>
      </c>
      <c r="AC15" s="20">
        <v>7</v>
      </c>
      <c r="AD15" s="20">
        <v>5.4</v>
      </c>
      <c r="AE15" s="4">
        <f>SUM(W15:AD15)</f>
        <v>42.3</v>
      </c>
      <c r="AF15" s="13">
        <f>AE15/8</f>
        <v>5.2874999999999996</v>
      </c>
      <c r="AG15" s="5">
        <f>AF15</f>
        <v>5.2874999999999996</v>
      </c>
      <c r="AH15" s="9"/>
      <c r="AI15" s="20">
        <v>6.18</v>
      </c>
      <c r="AJ15" s="20">
        <v>5.7</v>
      </c>
      <c r="AK15" s="6">
        <f>(AI15*0.75)+(AJ15*0.25)</f>
        <v>6.06</v>
      </c>
      <c r="AL15" s="6">
        <f>(AG15+AK15)/2</f>
        <v>5.6737500000000001</v>
      </c>
      <c r="AM15" s="22"/>
      <c r="AN15" s="20">
        <v>5.2</v>
      </c>
      <c r="AO15" s="20">
        <v>5.4</v>
      </c>
      <c r="AP15" s="20">
        <v>5.5</v>
      </c>
      <c r="AQ15" s="20">
        <v>5.8</v>
      </c>
      <c r="AR15" s="20">
        <v>5.8</v>
      </c>
      <c r="AS15" s="20">
        <v>5.6</v>
      </c>
      <c r="AT15" s="20">
        <v>6.1</v>
      </c>
      <c r="AU15" s="20">
        <v>5.8</v>
      </c>
      <c r="AV15" s="4">
        <f>SUM(AN15:AU15)</f>
        <v>45.2</v>
      </c>
      <c r="AW15" s="13">
        <f>AV15/8</f>
        <v>5.65</v>
      </c>
      <c r="AX15" s="5">
        <f>AW15</f>
        <v>5.65</v>
      </c>
      <c r="AY15" s="9"/>
      <c r="AZ15" s="20">
        <v>7.54</v>
      </c>
      <c r="BA15" s="20">
        <v>5.6</v>
      </c>
      <c r="BB15" s="6">
        <f>(AZ15*0.75)+(BA15*0.25)</f>
        <v>7.0549999999999997</v>
      </c>
      <c r="BC15" s="6">
        <f>(AX15+BB15)/2</f>
        <v>6.3525</v>
      </c>
      <c r="BD15" s="22"/>
      <c r="BE15" s="20">
        <v>4.5</v>
      </c>
      <c r="BF15" s="20">
        <v>5</v>
      </c>
      <c r="BG15" s="20">
        <v>6</v>
      </c>
      <c r="BH15" s="20">
        <v>6</v>
      </c>
      <c r="BI15" s="20">
        <v>5.5</v>
      </c>
      <c r="BJ15" s="20">
        <v>6</v>
      </c>
      <c r="BK15" s="20">
        <v>6.5</v>
      </c>
      <c r="BL15" s="20">
        <v>6</v>
      </c>
      <c r="BM15" s="4">
        <f>SUM(BE15:BL15)</f>
        <v>45.5</v>
      </c>
      <c r="BN15" s="13">
        <f>BM15/8</f>
        <v>5.6875</v>
      </c>
      <c r="BO15" s="5">
        <f>BN15</f>
        <v>5.6875</v>
      </c>
      <c r="BP15" s="9"/>
      <c r="BQ15" s="20">
        <v>8</v>
      </c>
      <c r="BR15" s="20">
        <v>5.5</v>
      </c>
      <c r="BS15" s="6">
        <f>(BQ15*0.75)+(BR15*0.25)</f>
        <v>7.375</v>
      </c>
      <c r="BT15" s="6">
        <f>(BO15+BS15)/2</f>
        <v>6.53125</v>
      </c>
      <c r="BU15" s="22"/>
      <c r="BV15" s="6">
        <f>U15</f>
        <v>5.90625</v>
      </c>
      <c r="BW15" s="6">
        <f>AL15</f>
        <v>5.6737500000000001</v>
      </c>
      <c r="BX15" s="6">
        <f>BC15</f>
        <v>6.3525</v>
      </c>
      <c r="BY15" s="6">
        <f>BT15</f>
        <v>6.53125</v>
      </c>
      <c r="BZ15" s="6">
        <f>AVERAGE(BV15:BY15)</f>
        <v>6.1159375000000002</v>
      </c>
    </row>
    <row r="16" spans="1:79">
      <c r="A16" s="15">
        <v>17</v>
      </c>
      <c r="B16" t="s">
        <v>114</v>
      </c>
      <c r="C16" t="s">
        <v>1</v>
      </c>
      <c r="D16" t="s">
        <v>2</v>
      </c>
      <c r="E16" t="s">
        <v>85</v>
      </c>
      <c r="F16" s="20">
        <v>6.5</v>
      </c>
      <c r="G16" s="20">
        <v>4.5</v>
      </c>
      <c r="H16" s="20">
        <v>6.5</v>
      </c>
      <c r="I16" s="20">
        <v>6</v>
      </c>
      <c r="J16" s="20">
        <v>6.5</v>
      </c>
      <c r="K16" s="20">
        <v>6.5</v>
      </c>
      <c r="L16" s="20">
        <v>4</v>
      </c>
      <c r="M16" s="20">
        <v>0</v>
      </c>
      <c r="N16" s="4">
        <f t="shared" si="0"/>
        <v>40.5</v>
      </c>
      <c r="O16" s="13">
        <f t="shared" si="1"/>
        <v>5.0625</v>
      </c>
      <c r="P16" s="5">
        <f t="shared" si="2"/>
        <v>5.0625</v>
      </c>
      <c r="Q16" s="9"/>
      <c r="R16" s="20">
        <v>6.1</v>
      </c>
      <c r="S16" s="20">
        <v>4.5999999999999996</v>
      </c>
      <c r="T16" s="6">
        <f t="shared" si="3"/>
        <v>5.7249999999999996</v>
      </c>
      <c r="U16" s="6">
        <f t="shared" si="4"/>
        <v>5.3937499999999998</v>
      </c>
      <c r="V16" s="22"/>
      <c r="W16" s="20">
        <v>5.2</v>
      </c>
      <c r="X16" s="20">
        <v>5</v>
      </c>
      <c r="Y16" s="20">
        <v>8.5</v>
      </c>
      <c r="Z16" s="20">
        <v>7</v>
      </c>
      <c r="AA16" s="20">
        <v>6</v>
      </c>
      <c r="AB16" s="20">
        <v>6</v>
      </c>
      <c r="AC16" s="20">
        <v>5.2</v>
      </c>
      <c r="AD16" s="20">
        <v>5</v>
      </c>
      <c r="AE16" s="4">
        <f t="shared" si="5"/>
        <v>47.900000000000006</v>
      </c>
      <c r="AF16" s="13">
        <f t="shared" si="6"/>
        <v>5.9875000000000007</v>
      </c>
      <c r="AG16" s="5">
        <f t="shared" si="7"/>
        <v>5.9875000000000007</v>
      </c>
      <c r="AH16" s="9"/>
      <c r="AI16" s="20">
        <v>5.9</v>
      </c>
      <c r="AJ16" s="20">
        <v>6.2</v>
      </c>
      <c r="AK16" s="6">
        <f t="shared" si="8"/>
        <v>5.9750000000000005</v>
      </c>
      <c r="AL16" s="6">
        <f t="shared" si="9"/>
        <v>5.9812500000000011</v>
      </c>
      <c r="AM16" s="22"/>
      <c r="AN16" s="20">
        <v>5.8</v>
      </c>
      <c r="AO16" s="20">
        <v>5.4</v>
      </c>
      <c r="AP16" s="20">
        <v>5.8</v>
      </c>
      <c r="AQ16" s="20">
        <v>6.3</v>
      </c>
      <c r="AR16" s="20">
        <v>6</v>
      </c>
      <c r="AS16" s="20">
        <v>5.9</v>
      </c>
      <c r="AT16" s="20">
        <v>5.6</v>
      </c>
      <c r="AU16" s="20">
        <v>5.2</v>
      </c>
      <c r="AV16" s="4">
        <f t="shared" si="10"/>
        <v>46.000000000000007</v>
      </c>
      <c r="AW16" s="13">
        <f t="shared" si="11"/>
        <v>5.7500000000000009</v>
      </c>
      <c r="AX16" s="5">
        <f t="shared" si="12"/>
        <v>5.7500000000000009</v>
      </c>
      <c r="AY16" s="9"/>
      <c r="AZ16" s="20">
        <v>7.3</v>
      </c>
      <c r="BA16" s="20">
        <v>5.4</v>
      </c>
      <c r="BB16" s="6">
        <f t="shared" si="13"/>
        <v>6.8249999999999993</v>
      </c>
      <c r="BC16" s="6">
        <f t="shared" si="14"/>
        <v>6.2874999999999996</v>
      </c>
      <c r="BD16" s="22"/>
      <c r="BE16" s="20">
        <v>5.2</v>
      </c>
      <c r="BF16" s="20">
        <v>5</v>
      </c>
      <c r="BG16" s="20">
        <v>5.5</v>
      </c>
      <c r="BH16" s="20">
        <v>6.5</v>
      </c>
      <c r="BI16" s="20">
        <v>6.7</v>
      </c>
      <c r="BJ16" s="20">
        <v>6.7</v>
      </c>
      <c r="BK16" s="20">
        <v>6</v>
      </c>
      <c r="BL16" s="20">
        <v>5.5</v>
      </c>
      <c r="BM16" s="4">
        <f t="shared" si="15"/>
        <v>47.1</v>
      </c>
      <c r="BN16" s="13">
        <f t="shared" si="16"/>
        <v>5.8875000000000002</v>
      </c>
      <c r="BO16" s="5">
        <f t="shared" si="17"/>
        <v>5.8875000000000002</v>
      </c>
      <c r="BP16" s="9"/>
      <c r="BQ16" s="20">
        <v>8.1999999999999993</v>
      </c>
      <c r="BR16" s="20">
        <v>5.4</v>
      </c>
      <c r="BS16" s="6">
        <f t="shared" si="18"/>
        <v>7.5</v>
      </c>
      <c r="BT16" s="6">
        <f t="shared" si="19"/>
        <v>6.6937499999999996</v>
      </c>
      <c r="BU16" s="22"/>
      <c r="BV16" s="6">
        <f t="shared" si="20"/>
        <v>5.3937499999999998</v>
      </c>
      <c r="BW16" s="6">
        <f t="shared" si="21"/>
        <v>5.9812500000000011</v>
      </c>
      <c r="BX16" s="6">
        <f t="shared" si="22"/>
        <v>6.2874999999999996</v>
      </c>
      <c r="BY16" s="6">
        <f t="shared" si="23"/>
        <v>6.6937499999999996</v>
      </c>
      <c r="BZ16" s="6">
        <f t="shared" si="24"/>
        <v>6.0890625000000007</v>
      </c>
    </row>
    <row r="17" spans="1:78">
      <c r="A17" s="15">
        <v>67</v>
      </c>
      <c r="B17" s="43" t="s">
        <v>7</v>
      </c>
      <c r="C17" t="s">
        <v>13</v>
      </c>
      <c r="D17" t="s">
        <v>17</v>
      </c>
      <c r="E17" t="s">
        <v>100</v>
      </c>
      <c r="F17" s="20">
        <v>4</v>
      </c>
      <c r="G17" s="20">
        <v>5.3</v>
      </c>
      <c r="H17" s="20">
        <v>5.3</v>
      </c>
      <c r="I17" s="20">
        <v>6.5</v>
      </c>
      <c r="J17" s="20">
        <v>5.8</v>
      </c>
      <c r="K17" s="20">
        <v>5.3</v>
      </c>
      <c r="L17" s="20">
        <v>5</v>
      </c>
      <c r="M17" s="20">
        <v>4</v>
      </c>
      <c r="N17" s="4">
        <f t="shared" si="0"/>
        <v>41.2</v>
      </c>
      <c r="O17" s="13">
        <f t="shared" si="1"/>
        <v>5.15</v>
      </c>
      <c r="P17" s="5">
        <f t="shared" si="2"/>
        <v>5.15</v>
      </c>
      <c r="Q17" s="9"/>
      <c r="R17" s="20">
        <v>5.8</v>
      </c>
      <c r="S17" s="20">
        <v>4.2</v>
      </c>
      <c r="T17" s="6">
        <f t="shared" si="3"/>
        <v>5.3999999999999995</v>
      </c>
      <c r="U17" s="6">
        <f t="shared" si="4"/>
        <v>5.2750000000000004</v>
      </c>
      <c r="V17" s="22"/>
      <c r="W17" s="20">
        <v>3.8</v>
      </c>
      <c r="X17" s="20">
        <v>4.8</v>
      </c>
      <c r="Y17" s="20">
        <v>4.8</v>
      </c>
      <c r="Z17" s="20">
        <v>6.8</v>
      </c>
      <c r="AA17" s="20">
        <v>6.3</v>
      </c>
      <c r="AB17" s="20">
        <v>7</v>
      </c>
      <c r="AC17" s="20">
        <v>5.2</v>
      </c>
      <c r="AD17" s="20">
        <v>5.0999999999999996</v>
      </c>
      <c r="AE17" s="4">
        <f t="shared" si="5"/>
        <v>43.800000000000004</v>
      </c>
      <c r="AF17" s="13">
        <f t="shared" si="6"/>
        <v>5.4750000000000005</v>
      </c>
      <c r="AG17" s="5">
        <f t="shared" si="7"/>
        <v>5.4750000000000005</v>
      </c>
      <c r="AH17" s="9"/>
      <c r="AI17" s="20">
        <v>5.2</v>
      </c>
      <c r="AJ17" s="20">
        <v>4.8</v>
      </c>
      <c r="AK17" s="6">
        <f t="shared" si="8"/>
        <v>5.1000000000000005</v>
      </c>
      <c r="AL17" s="6">
        <f t="shared" si="9"/>
        <v>5.2875000000000005</v>
      </c>
      <c r="AM17" s="22"/>
      <c r="AN17" s="20">
        <v>5.3</v>
      </c>
      <c r="AO17" s="20">
        <v>5.2</v>
      </c>
      <c r="AP17" s="20">
        <v>5.4</v>
      </c>
      <c r="AQ17" s="20">
        <v>6.1</v>
      </c>
      <c r="AR17" s="20">
        <v>6.1</v>
      </c>
      <c r="AS17" s="20">
        <v>5.9</v>
      </c>
      <c r="AT17" s="20">
        <v>5.3</v>
      </c>
      <c r="AU17" s="20">
        <v>5.5</v>
      </c>
      <c r="AV17" s="4">
        <f t="shared" si="10"/>
        <v>44.8</v>
      </c>
      <c r="AW17" s="13">
        <f t="shared" si="11"/>
        <v>5.6</v>
      </c>
      <c r="AX17" s="5">
        <f t="shared" si="12"/>
        <v>5.6</v>
      </c>
      <c r="AY17" s="9"/>
      <c r="AZ17" s="20">
        <v>6.61</v>
      </c>
      <c r="BA17" s="20">
        <v>5</v>
      </c>
      <c r="BB17" s="6">
        <f t="shared" si="13"/>
        <v>6.2075000000000005</v>
      </c>
      <c r="BC17" s="6">
        <f t="shared" si="14"/>
        <v>5.9037500000000005</v>
      </c>
      <c r="BD17" s="22"/>
      <c r="BE17" s="20">
        <v>3</v>
      </c>
      <c r="BF17" s="20">
        <v>6</v>
      </c>
      <c r="BG17" s="20">
        <v>5</v>
      </c>
      <c r="BH17" s="20">
        <v>6</v>
      </c>
      <c r="BI17" s="20">
        <v>5.8</v>
      </c>
      <c r="BJ17" s="20">
        <v>6.5</v>
      </c>
      <c r="BK17" s="20">
        <v>6.7</v>
      </c>
      <c r="BL17" s="20">
        <v>6</v>
      </c>
      <c r="BM17" s="4">
        <f t="shared" si="15"/>
        <v>45</v>
      </c>
      <c r="BN17" s="13">
        <f t="shared" si="16"/>
        <v>5.625</v>
      </c>
      <c r="BO17" s="5">
        <f t="shared" si="17"/>
        <v>5.625</v>
      </c>
      <c r="BP17" s="9"/>
      <c r="BQ17" s="20">
        <v>9</v>
      </c>
      <c r="BR17" s="20">
        <v>5.6</v>
      </c>
      <c r="BS17" s="6">
        <f t="shared" si="18"/>
        <v>8.15</v>
      </c>
      <c r="BT17" s="6">
        <f t="shared" si="19"/>
        <v>6.8875000000000002</v>
      </c>
      <c r="BU17" s="22"/>
      <c r="BV17" s="6">
        <f t="shared" si="20"/>
        <v>5.2750000000000004</v>
      </c>
      <c r="BW17" s="6">
        <f t="shared" si="21"/>
        <v>5.2875000000000005</v>
      </c>
      <c r="BX17" s="6">
        <f t="shared" si="22"/>
        <v>5.9037500000000005</v>
      </c>
      <c r="BY17" s="6">
        <f t="shared" si="23"/>
        <v>6.8875000000000002</v>
      </c>
      <c r="BZ17" s="6">
        <f t="shared" si="24"/>
        <v>5.8384375000000004</v>
      </c>
    </row>
    <row r="18" spans="1:78">
      <c r="A18" s="15">
        <v>43</v>
      </c>
      <c r="B18" t="s">
        <v>16</v>
      </c>
      <c r="C18" t="s">
        <v>138</v>
      </c>
      <c r="D18" t="s">
        <v>0</v>
      </c>
      <c r="E18" t="s">
        <v>84</v>
      </c>
      <c r="F18" s="20">
        <v>3.5</v>
      </c>
      <c r="G18" s="20">
        <v>5.5</v>
      </c>
      <c r="H18" s="20">
        <v>4.5</v>
      </c>
      <c r="I18" s="20">
        <v>6</v>
      </c>
      <c r="J18" s="20">
        <v>3.8</v>
      </c>
      <c r="K18" s="20">
        <v>4</v>
      </c>
      <c r="L18" s="20">
        <v>4.5</v>
      </c>
      <c r="M18" s="20">
        <v>4</v>
      </c>
      <c r="N18" s="4">
        <f>SUM(F18:M18)</f>
        <v>35.799999999999997</v>
      </c>
      <c r="O18" s="13">
        <f>N18/8</f>
        <v>4.4749999999999996</v>
      </c>
      <c r="P18" s="5">
        <f>O18</f>
        <v>4.4749999999999996</v>
      </c>
      <c r="Q18" s="9"/>
      <c r="R18" s="20">
        <v>6.5</v>
      </c>
      <c r="S18" s="20">
        <v>4.5999999999999996</v>
      </c>
      <c r="T18" s="6">
        <f>(R18*0.75)+(S18*0.25)</f>
        <v>6.0250000000000004</v>
      </c>
      <c r="U18" s="6">
        <f>(P18+T18)/2</f>
        <v>5.25</v>
      </c>
      <c r="V18" s="22"/>
      <c r="W18" s="20">
        <v>3.2</v>
      </c>
      <c r="X18" s="20">
        <v>4</v>
      </c>
      <c r="Y18" s="20">
        <v>4.8</v>
      </c>
      <c r="Z18" s="20">
        <v>7.5</v>
      </c>
      <c r="AA18" s="20">
        <v>5.5</v>
      </c>
      <c r="AB18" s="20">
        <v>5</v>
      </c>
      <c r="AC18" s="20">
        <v>5.2</v>
      </c>
      <c r="AD18" s="20">
        <v>4.8</v>
      </c>
      <c r="AE18" s="4">
        <f>SUM(W18:AD18)</f>
        <v>40</v>
      </c>
      <c r="AF18" s="13">
        <f>AE18/8</f>
        <v>5</v>
      </c>
      <c r="AG18" s="5">
        <f>AF18</f>
        <v>5</v>
      </c>
      <c r="AH18" s="9"/>
      <c r="AI18" s="20">
        <v>5.0999999999999996</v>
      </c>
      <c r="AJ18" s="20">
        <v>4.9000000000000004</v>
      </c>
      <c r="AK18" s="6">
        <f>(AI18*0.75)+(AJ18*0.25)</f>
        <v>5.05</v>
      </c>
      <c r="AL18" s="6">
        <f>(AG18+AK18)/2</f>
        <v>5.0250000000000004</v>
      </c>
      <c r="AM18" s="22"/>
      <c r="AN18" s="20">
        <v>5</v>
      </c>
      <c r="AO18" s="20">
        <v>5.0999999999999996</v>
      </c>
      <c r="AP18" s="20">
        <v>4.9000000000000004</v>
      </c>
      <c r="AQ18" s="20">
        <v>6</v>
      </c>
      <c r="AR18" s="20">
        <v>5.2</v>
      </c>
      <c r="AS18" s="20">
        <v>5</v>
      </c>
      <c r="AT18" s="20">
        <v>5.9</v>
      </c>
      <c r="AU18" s="20">
        <v>5.0999999999999996</v>
      </c>
      <c r="AV18" s="4">
        <f>SUM(AN18:AU18)</f>
        <v>42.2</v>
      </c>
      <c r="AW18" s="13">
        <f>AV18/8</f>
        <v>5.2750000000000004</v>
      </c>
      <c r="AX18" s="5">
        <f>AW18</f>
        <v>5.2750000000000004</v>
      </c>
      <c r="AY18" s="9"/>
      <c r="AZ18" s="20">
        <v>7.77</v>
      </c>
      <c r="BA18" s="20">
        <v>5.0999999999999996</v>
      </c>
      <c r="BB18" s="6">
        <f>(AZ18*0.75)+(BA18*0.25)</f>
        <v>7.1024999999999991</v>
      </c>
      <c r="BC18" s="6">
        <f>(AX18+BB18)/2</f>
        <v>6.1887499999999998</v>
      </c>
      <c r="BD18" s="22"/>
      <c r="BE18" s="20">
        <v>3</v>
      </c>
      <c r="BF18" s="20">
        <v>4.5</v>
      </c>
      <c r="BG18" s="20">
        <v>4</v>
      </c>
      <c r="BH18" s="20">
        <v>5.5</v>
      </c>
      <c r="BI18" s="20">
        <v>4.5</v>
      </c>
      <c r="BJ18" s="20">
        <v>4.5</v>
      </c>
      <c r="BK18" s="20">
        <v>4.5</v>
      </c>
      <c r="BL18" s="20">
        <v>5</v>
      </c>
      <c r="BM18" s="4">
        <f>SUM(BE18:BL18)</f>
        <v>35.5</v>
      </c>
      <c r="BN18" s="13">
        <f>BM18/8</f>
        <v>4.4375</v>
      </c>
      <c r="BO18" s="5">
        <f>BN18</f>
        <v>4.4375</v>
      </c>
      <c r="BP18" s="9"/>
      <c r="BQ18" s="20">
        <v>6.6</v>
      </c>
      <c r="BR18" s="20">
        <v>4.5</v>
      </c>
      <c r="BS18" s="6">
        <f>(BQ18*0.75)+(BR18*0.25)</f>
        <v>6.0749999999999993</v>
      </c>
      <c r="BT18" s="6">
        <f>(BO18+BS18)/2</f>
        <v>5.2562499999999996</v>
      </c>
      <c r="BU18" s="22"/>
      <c r="BV18" s="6">
        <f>U18</f>
        <v>5.25</v>
      </c>
      <c r="BW18" s="6">
        <f>AL18</f>
        <v>5.0250000000000004</v>
      </c>
      <c r="BX18" s="6">
        <f>BC18</f>
        <v>6.1887499999999998</v>
      </c>
      <c r="BY18" s="6">
        <f>BT18</f>
        <v>5.2562499999999996</v>
      </c>
      <c r="BZ18" s="6">
        <f>AVERAGE(BV18:BY18)</f>
        <v>5.43</v>
      </c>
    </row>
    <row r="19" spans="1:78">
      <c r="A19" s="15">
        <v>66</v>
      </c>
      <c r="B19" s="43" t="s">
        <v>6</v>
      </c>
      <c r="C19" t="s">
        <v>13</v>
      </c>
      <c r="D19" t="s">
        <v>17</v>
      </c>
      <c r="E19" t="s">
        <v>100</v>
      </c>
      <c r="F19" s="20">
        <v>4</v>
      </c>
      <c r="G19" s="20">
        <v>5</v>
      </c>
      <c r="H19" s="20">
        <v>5</v>
      </c>
      <c r="I19" s="20">
        <v>6</v>
      </c>
      <c r="J19" s="20">
        <v>4.5</v>
      </c>
      <c r="K19" s="20">
        <v>4.5</v>
      </c>
      <c r="L19" s="20">
        <v>5.5</v>
      </c>
      <c r="M19" s="20">
        <v>3</v>
      </c>
      <c r="N19" s="4">
        <f t="shared" si="0"/>
        <v>37.5</v>
      </c>
      <c r="O19" s="13">
        <f t="shared" si="1"/>
        <v>4.6875</v>
      </c>
      <c r="P19" s="5">
        <f t="shared" si="2"/>
        <v>4.6875</v>
      </c>
      <c r="Q19" s="9"/>
      <c r="R19" s="20">
        <v>4.5999999999999996</v>
      </c>
      <c r="S19" s="20">
        <v>3.6</v>
      </c>
      <c r="T19" s="6">
        <f t="shared" si="3"/>
        <v>4.3499999999999996</v>
      </c>
      <c r="U19" s="6">
        <f t="shared" si="4"/>
        <v>4.5187499999999998</v>
      </c>
      <c r="V19" s="22"/>
      <c r="W19" s="20">
        <v>4</v>
      </c>
      <c r="X19" s="20">
        <v>5.4</v>
      </c>
      <c r="Y19" s="20">
        <v>4.5</v>
      </c>
      <c r="Z19" s="20">
        <v>5.5</v>
      </c>
      <c r="AA19" s="20">
        <v>4.5</v>
      </c>
      <c r="AB19" s="20">
        <v>4.8</v>
      </c>
      <c r="AC19" s="20">
        <v>6.2</v>
      </c>
      <c r="AD19" s="20">
        <v>4.5</v>
      </c>
      <c r="AE19" s="4">
        <f t="shared" si="5"/>
        <v>39.4</v>
      </c>
      <c r="AF19" s="13">
        <f t="shared" si="6"/>
        <v>4.9249999999999998</v>
      </c>
      <c r="AG19" s="5">
        <f t="shared" si="7"/>
        <v>4.9249999999999998</v>
      </c>
      <c r="AH19" s="9"/>
      <c r="AI19" s="20">
        <v>3.25</v>
      </c>
      <c r="AJ19" s="20">
        <v>4.9000000000000004</v>
      </c>
      <c r="AK19" s="6">
        <f t="shared" si="8"/>
        <v>3.6625000000000001</v>
      </c>
      <c r="AL19" s="6">
        <f t="shared" si="9"/>
        <v>4.2937500000000002</v>
      </c>
      <c r="AM19" s="22"/>
      <c r="AN19" s="20">
        <v>5.2</v>
      </c>
      <c r="AO19" s="20">
        <v>5.6</v>
      </c>
      <c r="AP19" s="20">
        <v>4.8</v>
      </c>
      <c r="AQ19" s="20">
        <v>6.1</v>
      </c>
      <c r="AR19" s="20">
        <v>5.6</v>
      </c>
      <c r="AS19" s="20">
        <v>5.6</v>
      </c>
      <c r="AT19" s="20">
        <v>6.1</v>
      </c>
      <c r="AU19" s="20">
        <v>4.4000000000000004</v>
      </c>
      <c r="AV19" s="4">
        <f t="shared" si="10"/>
        <v>43.400000000000006</v>
      </c>
      <c r="AW19" s="13">
        <f t="shared" si="11"/>
        <v>5.4250000000000007</v>
      </c>
      <c r="AX19" s="5">
        <f t="shared" si="12"/>
        <v>5.4250000000000007</v>
      </c>
      <c r="AY19" s="9"/>
      <c r="AZ19" s="20">
        <v>6.66</v>
      </c>
      <c r="BA19" s="20">
        <v>4.7</v>
      </c>
      <c r="BB19" s="6">
        <f t="shared" si="13"/>
        <v>6.17</v>
      </c>
      <c r="BC19" s="6">
        <f t="shared" si="14"/>
        <v>5.7975000000000003</v>
      </c>
      <c r="BD19" s="22"/>
      <c r="BE19" s="20">
        <v>3</v>
      </c>
      <c r="BF19" s="20">
        <v>4</v>
      </c>
      <c r="BG19" s="20">
        <v>4.8</v>
      </c>
      <c r="BH19" s="20">
        <v>6.4</v>
      </c>
      <c r="BI19" s="20">
        <v>4.8</v>
      </c>
      <c r="BJ19" s="20">
        <v>4.8</v>
      </c>
      <c r="BK19" s="20">
        <v>5.5</v>
      </c>
      <c r="BL19" s="20">
        <v>4</v>
      </c>
      <c r="BM19" s="4">
        <f t="shared" si="15"/>
        <v>37.300000000000004</v>
      </c>
      <c r="BN19" s="13">
        <f t="shared" si="16"/>
        <v>4.6625000000000005</v>
      </c>
      <c r="BO19" s="5">
        <f t="shared" si="17"/>
        <v>4.6625000000000005</v>
      </c>
      <c r="BP19" s="9"/>
      <c r="BQ19" s="20">
        <v>6.5</v>
      </c>
      <c r="BR19" s="20">
        <v>5</v>
      </c>
      <c r="BS19" s="6">
        <f t="shared" si="18"/>
        <v>6.125</v>
      </c>
      <c r="BT19" s="6">
        <f t="shared" si="19"/>
        <v>5.3937500000000007</v>
      </c>
      <c r="BU19" s="22"/>
      <c r="BV19" s="6">
        <f t="shared" si="20"/>
        <v>4.5187499999999998</v>
      </c>
      <c r="BW19" s="6">
        <f t="shared" si="21"/>
        <v>4.2937500000000002</v>
      </c>
      <c r="BX19" s="6">
        <f t="shared" si="22"/>
        <v>5.7975000000000003</v>
      </c>
      <c r="BY19" s="6">
        <f t="shared" si="23"/>
        <v>5.3937500000000007</v>
      </c>
      <c r="BZ19" s="6">
        <f t="shared" si="24"/>
        <v>5.0009375</v>
      </c>
    </row>
  </sheetData>
  <mergeCells count="13">
    <mergeCell ref="AZ5:BB5"/>
    <mergeCell ref="BV5:BX5"/>
    <mergeCell ref="AP1:AW1"/>
    <mergeCell ref="AN5:AX5"/>
    <mergeCell ref="H1:M1"/>
    <mergeCell ref="F5:P5"/>
    <mergeCell ref="Y1:AF1"/>
    <mergeCell ref="W5:AG5"/>
    <mergeCell ref="R5:T5"/>
    <mergeCell ref="AI5:AK5"/>
    <mergeCell ref="BG1:BN1"/>
    <mergeCell ref="BE5:BO5"/>
    <mergeCell ref="BQ5:BS5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A17"/>
  <sheetViews>
    <sheetView workbookViewId="0">
      <pane xSplit="2" topLeftCell="C1" activePane="topRight" state="frozen"/>
      <selection pane="topRight" sqref="A1:E17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0.83203125" customWidth="1"/>
    <col min="4" max="4" width="17.33203125" customWidth="1"/>
    <col min="5" max="5" width="19.5" bestFit="1" customWidth="1"/>
    <col min="6" max="16" width="5.6640625" customWidth="1"/>
    <col min="17" max="17" width="3.1640625" customWidth="1"/>
    <col min="18" max="20" width="5.6640625" customWidth="1"/>
    <col min="21" max="21" width="6.6640625" customWidth="1"/>
    <col min="22" max="22" width="3.1640625" customWidth="1"/>
    <col min="23" max="33" width="5.6640625" customWidth="1"/>
    <col min="34" max="34" width="3.1640625" customWidth="1"/>
    <col min="35" max="37" width="5.6640625" customWidth="1"/>
    <col min="38" max="38" width="6.6640625" customWidth="1"/>
    <col min="39" max="39" width="3.1640625" customWidth="1"/>
    <col min="40" max="50" width="5.6640625" customWidth="1"/>
    <col min="51" max="51" width="3.1640625" customWidth="1"/>
    <col min="52" max="54" width="5.6640625" customWidth="1"/>
    <col min="55" max="55" width="6.6640625" customWidth="1"/>
    <col min="56" max="56" width="3.1640625" customWidth="1"/>
    <col min="57" max="67" width="5.6640625" customWidth="1"/>
    <col min="68" max="68" width="3.1640625" customWidth="1"/>
    <col min="69" max="71" width="5.6640625" customWidth="1"/>
    <col min="72" max="72" width="6.6640625" customWidth="1"/>
    <col min="73" max="73" width="3.1640625" customWidth="1"/>
    <col min="74" max="78" width="6.6640625" customWidth="1"/>
    <col min="79" max="79" width="11.5" customWidth="1"/>
  </cols>
  <sheetData>
    <row r="1" spans="1:79">
      <c r="A1" t="s">
        <v>79</v>
      </c>
      <c r="D1" t="s">
        <v>180</v>
      </c>
      <c r="F1" s="38" t="s">
        <v>180</v>
      </c>
      <c r="G1" s="38"/>
      <c r="H1" s="52">
        <f>E1</f>
        <v>0</v>
      </c>
      <c r="I1" s="52"/>
      <c r="J1" s="52"/>
      <c r="K1" s="52"/>
      <c r="L1" s="52"/>
      <c r="M1" s="52"/>
      <c r="N1" s="38"/>
      <c r="O1" s="38"/>
      <c r="Q1" s="9"/>
      <c r="V1" s="22"/>
      <c r="W1" t="s">
        <v>181</v>
      </c>
      <c r="Y1" s="52">
        <f>E2</f>
        <v>0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182</v>
      </c>
      <c r="AP1" s="52">
        <f>E3</f>
        <v>0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128</v>
      </c>
      <c r="BG1" s="52">
        <f>E4</f>
        <v>0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42285.510821759257</v>
      </c>
    </row>
    <row r="2" spans="1:79">
      <c r="A2" s="1" t="s">
        <v>81</v>
      </c>
      <c r="B2" s="1"/>
      <c r="D2" t="s">
        <v>181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42285.510821759257</v>
      </c>
    </row>
    <row r="3" spans="1:79">
      <c r="A3" s="1"/>
      <c r="B3" s="1"/>
      <c r="D3" t="s">
        <v>182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>
      <c r="A4" t="s">
        <v>233</v>
      </c>
      <c r="C4" s="21" t="s">
        <v>11</v>
      </c>
      <c r="D4" s="21" t="s">
        <v>128</v>
      </c>
      <c r="E4" s="21"/>
      <c r="Q4" s="9"/>
      <c r="V4" s="22"/>
      <c r="AH4" s="9"/>
      <c r="AM4" s="22"/>
      <c r="AY4" s="9"/>
      <c r="BD4" s="22"/>
      <c r="BP4" s="9"/>
      <c r="BU4" s="22"/>
    </row>
    <row r="5" spans="1:79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177</v>
      </c>
      <c r="S5" s="53"/>
      <c r="T5" s="53"/>
      <c r="U5" s="39" t="s">
        <v>178</v>
      </c>
      <c r="V5" s="22"/>
      <c r="W5" s="53" t="s">
        <v>175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177</v>
      </c>
      <c r="AJ5" s="53"/>
      <c r="AK5" s="53"/>
      <c r="AL5" s="39" t="s">
        <v>178</v>
      </c>
      <c r="AM5" s="22"/>
      <c r="AN5" s="53" t="s">
        <v>175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177</v>
      </c>
      <c r="BA5" s="53"/>
      <c r="BB5" s="53"/>
      <c r="BC5" s="39" t="s">
        <v>178</v>
      </c>
      <c r="BD5" s="22"/>
      <c r="BE5" s="53" t="s">
        <v>175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177</v>
      </c>
      <c r="BR5" s="53"/>
      <c r="BS5" s="53"/>
      <c r="BT5" s="39" t="s">
        <v>178</v>
      </c>
      <c r="BU5" s="22"/>
      <c r="BV5" s="53" t="s">
        <v>183</v>
      </c>
      <c r="BW5" s="53"/>
      <c r="BX5" s="53"/>
      <c r="BY5" s="39"/>
      <c r="BZ5" s="39" t="s">
        <v>187</v>
      </c>
    </row>
    <row r="6" spans="1:79" s="39" customFormat="1">
      <c r="A6" s="39" t="s">
        <v>165</v>
      </c>
      <c r="B6" s="39" t="s">
        <v>166</v>
      </c>
      <c r="C6" s="39" t="s">
        <v>167</v>
      </c>
      <c r="D6" s="39" t="s">
        <v>168</v>
      </c>
      <c r="E6" s="39" t="s">
        <v>169</v>
      </c>
      <c r="F6" s="39" t="s">
        <v>173</v>
      </c>
      <c r="G6" s="39" t="s">
        <v>206</v>
      </c>
      <c r="H6" s="39" t="s">
        <v>211</v>
      </c>
      <c r="I6" s="39" t="s">
        <v>229</v>
      </c>
      <c r="J6" s="39" t="s">
        <v>230</v>
      </c>
      <c r="K6" s="39" t="s">
        <v>231</v>
      </c>
      <c r="L6" s="39" t="s">
        <v>189</v>
      </c>
      <c r="M6" s="39" t="s">
        <v>232</v>
      </c>
      <c r="N6" s="39" t="s">
        <v>221</v>
      </c>
      <c r="O6" s="39" t="s">
        <v>222</v>
      </c>
      <c r="P6" s="39" t="s">
        <v>174</v>
      </c>
      <c r="Q6" s="24"/>
      <c r="R6" s="39" t="s">
        <v>176</v>
      </c>
      <c r="S6" s="39" t="s">
        <v>217</v>
      </c>
      <c r="T6" s="39" t="s">
        <v>174</v>
      </c>
      <c r="U6" s="39" t="s">
        <v>179</v>
      </c>
      <c r="V6" s="23"/>
      <c r="W6" s="39" t="s">
        <v>173</v>
      </c>
      <c r="X6" s="39" t="s">
        <v>206</v>
      </c>
      <c r="Y6" s="39" t="s">
        <v>211</v>
      </c>
      <c r="Z6" s="39" t="s">
        <v>229</v>
      </c>
      <c r="AA6" s="39" t="s">
        <v>230</v>
      </c>
      <c r="AB6" s="39" t="s">
        <v>231</v>
      </c>
      <c r="AC6" s="39" t="s">
        <v>189</v>
      </c>
      <c r="AD6" s="39" t="s">
        <v>232</v>
      </c>
      <c r="AE6" s="39" t="s">
        <v>221</v>
      </c>
      <c r="AF6" s="39" t="s">
        <v>222</v>
      </c>
      <c r="AG6" s="39" t="s">
        <v>174</v>
      </c>
      <c r="AH6" s="24"/>
      <c r="AI6" s="39" t="s">
        <v>176</v>
      </c>
      <c r="AJ6" s="39" t="s">
        <v>217</v>
      </c>
      <c r="AK6" s="39" t="s">
        <v>174</v>
      </c>
      <c r="AL6" s="39" t="s">
        <v>179</v>
      </c>
      <c r="AM6" s="23"/>
      <c r="AN6" s="39" t="s">
        <v>173</v>
      </c>
      <c r="AO6" s="39" t="s">
        <v>206</v>
      </c>
      <c r="AP6" s="39" t="s">
        <v>211</v>
      </c>
      <c r="AQ6" s="39" t="s">
        <v>229</v>
      </c>
      <c r="AR6" s="39" t="s">
        <v>230</v>
      </c>
      <c r="AS6" s="39" t="s">
        <v>231</v>
      </c>
      <c r="AT6" s="39" t="s">
        <v>189</v>
      </c>
      <c r="AU6" s="39" t="s">
        <v>232</v>
      </c>
      <c r="AV6" s="39" t="s">
        <v>221</v>
      </c>
      <c r="AW6" s="39" t="s">
        <v>222</v>
      </c>
      <c r="AX6" s="39" t="s">
        <v>174</v>
      </c>
      <c r="AY6" s="24"/>
      <c r="AZ6" s="39" t="s">
        <v>176</v>
      </c>
      <c r="BA6" s="39" t="s">
        <v>217</v>
      </c>
      <c r="BB6" s="39" t="s">
        <v>174</v>
      </c>
      <c r="BC6" s="39" t="s">
        <v>179</v>
      </c>
      <c r="BD6" s="23"/>
      <c r="BE6" s="39" t="s">
        <v>173</v>
      </c>
      <c r="BF6" s="39" t="s">
        <v>206</v>
      </c>
      <c r="BG6" s="39" t="s">
        <v>211</v>
      </c>
      <c r="BH6" s="39" t="s">
        <v>229</v>
      </c>
      <c r="BI6" s="39" t="s">
        <v>230</v>
      </c>
      <c r="BJ6" s="39" t="s">
        <v>231</v>
      </c>
      <c r="BK6" s="39" t="s">
        <v>189</v>
      </c>
      <c r="BL6" s="39" t="s">
        <v>232</v>
      </c>
      <c r="BM6" s="39" t="s">
        <v>221</v>
      </c>
      <c r="BN6" s="39" t="s">
        <v>222</v>
      </c>
      <c r="BO6" s="39" t="s">
        <v>174</v>
      </c>
      <c r="BP6" s="24"/>
      <c r="BQ6" s="39" t="s">
        <v>176</v>
      </c>
      <c r="BR6" s="39" t="s">
        <v>217</v>
      </c>
      <c r="BS6" s="39" t="s">
        <v>174</v>
      </c>
      <c r="BT6" s="39" t="s">
        <v>179</v>
      </c>
      <c r="BU6" s="23"/>
      <c r="BV6" s="39" t="s">
        <v>184</v>
      </c>
      <c r="BW6" s="39" t="s">
        <v>185</v>
      </c>
      <c r="BX6" s="39" t="s">
        <v>186</v>
      </c>
      <c r="BY6" s="36" t="s">
        <v>129</v>
      </c>
      <c r="BZ6" s="39" t="s">
        <v>174</v>
      </c>
      <c r="CA6" s="39" t="s">
        <v>245</v>
      </c>
    </row>
    <row r="7" spans="1:79">
      <c r="Q7" s="9"/>
      <c r="V7" s="22"/>
      <c r="AH7" s="9"/>
      <c r="AM7" s="22"/>
      <c r="AY7" s="9"/>
      <c r="BD7" s="22"/>
      <c r="BP7" s="9"/>
      <c r="BU7" s="22"/>
    </row>
    <row r="8" spans="1:79">
      <c r="A8">
        <v>16</v>
      </c>
      <c r="B8" t="s">
        <v>5</v>
      </c>
      <c r="C8" t="s">
        <v>1</v>
      </c>
      <c r="D8" t="s">
        <v>2</v>
      </c>
      <c r="E8" t="s">
        <v>85</v>
      </c>
      <c r="F8" s="20">
        <v>6</v>
      </c>
      <c r="G8" s="20">
        <v>6.5</v>
      </c>
      <c r="H8" s="20">
        <v>7</v>
      </c>
      <c r="I8" s="20">
        <v>6.5</v>
      </c>
      <c r="J8" s="20">
        <v>6</v>
      </c>
      <c r="K8" s="20">
        <v>6.5</v>
      </c>
      <c r="L8" s="20">
        <v>5.5</v>
      </c>
      <c r="M8" s="20">
        <v>4</v>
      </c>
      <c r="N8" s="4">
        <f>SUM(F8:M8)</f>
        <v>48</v>
      </c>
      <c r="O8" s="13">
        <f>N8/8</f>
        <v>6</v>
      </c>
      <c r="P8" s="5">
        <f>O8</f>
        <v>6</v>
      </c>
      <c r="Q8" s="9"/>
      <c r="R8" s="20">
        <v>8</v>
      </c>
      <c r="S8" s="20">
        <v>5.3</v>
      </c>
      <c r="T8" s="6">
        <f>(R8*0.75)+(S8*0.25)</f>
        <v>7.3250000000000002</v>
      </c>
      <c r="U8" s="6">
        <f>(P8+T8)/2</f>
        <v>6.6624999999999996</v>
      </c>
      <c r="V8" s="22"/>
      <c r="W8" s="20">
        <v>5.2</v>
      </c>
      <c r="X8" s="20">
        <v>6.5</v>
      </c>
      <c r="Y8" s="20">
        <v>8</v>
      </c>
      <c r="Z8" s="20">
        <v>7.5</v>
      </c>
      <c r="AA8" s="20">
        <v>6.8</v>
      </c>
      <c r="AB8" s="20">
        <v>7</v>
      </c>
      <c r="AC8" s="20">
        <v>7.4</v>
      </c>
      <c r="AD8" s="20">
        <v>6</v>
      </c>
      <c r="AE8" s="4">
        <f>SUM(W8:AD8)</f>
        <v>54.4</v>
      </c>
      <c r="AF8" s="13">
        <f>AE8/8</f>
        <v>6.8</v>
      </c>
      <c r="AG8" s="5">
        <f>AF8</f>
        <v>6.8</v>
      </c>
      <c r="AH8" s="9"/>
      <c r="AI8" s="20">
        <v>7.07</v>
      </c>
      <c r="AJ8" s="20">
        <v>6.2</v>
      </c>
      <c r="AK8" s="6">
        <f>(AI8*0.75)+(AJ8*0.25)</f>
        <v>6.8525</v>
      </c>
      <c r="AL8" s="6">
        <f>(AG8+AK8)/2</f>
        <v>6.8262499999999999</v>
      </c>
      <c r="AM8" s="22"/>
      <c r="AN8" s="20">
        <v>4</v>
      </c>
      <c r="AO8" s="20">
        <v>5.5</v>
      </c>
      <c r="AP8" s="20">
        <v>5.8</v>
      </c>
      <c r="AQ8" s="20">
        <v>7</v>
      </c>
      <c r="AR8" s="20">
        <v>7</v>
      </c>
      <c r="AS8" s="20">
        <v>7</v>
      </c>
      <c r="AT8" s="20">
        <v>7.5</v>
      </c>
      <c r="AU8" s="20">
        <v>7</v>
      </c>
      <c r="AV8" s="4">
        <f>SUM(AN8:AU8)</f>
        <v>50.8</v>
      </c>
      <c r="AW8" s="13">
        <f>AV8/8</f>
        <v>6.35</v>
      </c>
      <c r="AX8" s="5">
        <f>AW8</f>
        <v>6.35</v>
      </c>
      <c r="AY8" s="9"/>
      <c r="AZ8" s="20">
        <v>8.5380000000000003</v>
      </c>
      <c r="BA8" s="20">
        <v>6.8</v>
      </c>
      <c r="BB8" s="6">
        <f>(AZ8*0.75)+(BA8*0.25)</f>
        <v>8.1035000000000004</v>
      </c>
      <c r="BC8" s="6">
        <f>(AX8+BB8)/2</f>
        <v>7.22675</v>
      </c>
      <c r="BD8" s="22"/>
      <c r="BE8" s="20">
        <v>5.4</v>
      </c>
      <c r="BF8" s="20">
        <v>7.2</v>
      </c>
      <c r="BG8" s="20">
        <v>6.9</v>
      </c>
      <c r="BH8" s="20">
        <v>7.1</v>
      </c>
      <c r="BI8" s="20">
        <v>6.6</v>
      </c>
      <c r="BJ8" s="20">
        <v>6.4</v>
      </c>
      <c r="BK8" s="20">
        <v>7.2</v>
      </c>
      <c r="BL8" s="20">
        <v>6.2</v>
      </c>
      <c r="BM8" s="4">
        <f>SUM(BE8:BL8)</f>
        <v>53.000000000000007</v>
      </c>
      <c r="BN8" s="13">
        <f>BM8/8</f>
        <v>6.6250000000000009</v>
      </c>
      <c r="BO8" s="5">
        <f>BN8</f>
        <v>6.6250000000000009</v>
      </c>
      <c r="BP8" s="9"/>
      <c r="BQ8" s="20">
        <v>8.33</v>
      </c>
      <c r="BR8" s="20">
        <v>6.8</v>
      </c>
      <c r="BS8" s="6">
        <f>(BQ8*0.75)+(BR8*0.25)</f>
        <v>7.9475000000000007</v>
      </c>
      <c r="BT8" s="6">
        <f>(BO8+BS8)/2</f>
        <v>7.2862500000000008</v>
      </c>
      <c r="BU8" s="22"/>
      <c r="BV8" s="6">
        <f>U8</f>
        <v>6.6624999999999996</v>
      </c>
      <c r="BW8" s="6">
        <f>AL8</f>
        <v>6.8262499999999999</v>
      </c>
      <c r="BX8" s="6">
        <f>BC8</f>
        <v>7.22675</v>
      </c>
      <c r="BY8" s="6">
        <f>BT8</f>
        <v>7.2862500000000008</v>
      </c>
      <c r="BZ8" s="6">
        <f>AVERAGE(BV8:BY8)</f>
        <v>7.0004375000000003</v>
      </c>
      <c r="CA8">
        <v>1</v>
      </c>
    </row>
    <row r="9" spans="1:79">
      <c r="A9">
        <v>21</v>
      </c>
      <c r="B9" t="s">
        <v>116</v>
      </c>
      <c r="C9" t="s">
        <v>19</v>
      </c>
      <c r="D9" t="s">
        <v>15</v>
      </c>
      <c r="E9" t="s">
        <v>82</v>
      </c>
      <c r="F9" s="20">
        <v>6</v>
      </c>
      <c r="G9" s="20">
        <v>7</v>
      </c>
      <c r="H9" s="20">
        <v>5.8</v>
      </c>
      <c r="I9" s="20">
        <v>7</v>
      </c>
      <c r="J9" s="20">
        <v>5.5</v>
      </c>
      <c r="K9" s="20">
        <v>5.5</v>
      </c>
      <c r="L9" s="20">
        <v>7</v>
      </c>
      <c r="M9" s="20">
        <v>5.5</v>
      </c>
      <c r="N9" s="4">
        <f t="shared" ref="N9:N17" si="0">SUM(F9:M9)</f>
        <v>49.3</v>
      </c>
      <c r="O9" s="13">
        <f t="shared" ref="O9:O17" si="1">N9/8</f>
        <v>6.1624999999999996</v>
      </c>
      <c r="P9" s="5">
        <f t="shared" ref="P9:P17" si="2">O9</f>
        <v>6.1624999999999996</v>
      </c>
      <c r="Q9" s="9"/>
      <c r="R9" s="20">
        <v>7.3</v>
      </c>
      <c r="S9" s="20">
        <v>5</v>
      </c>
      <c r="T9" s="6">
        <f t="shared" ref="T9:T17" si="3">(R9*0.75)+(S9*0.25)</f>
        <v>6.7249999999999996</v>
      </c>
      <c r="U9" s="6">
        <f t="shared" ref="U9:U17" si="4">(P9+T9)/2</f>
        <v>6.4437499999999996</v>
      </c>
      <c r="V9" s="22"/>
      <c r="W9" s="20">
        <v>6.5</v>
      </c>
      <c r="X9" s="20">
        <v>8</v>
      </c>
      <c r="Y9" s="20">
        <v>5.5</v>
      </c>
      <c r="Z9" s="20">
        <v>7.6</v>
      </c>
      <c r="AA9" s="20">
        <v>8</v>
      </c>
      <c r="AB9" s="20">
        <v>7.8</v>
      </c>
      <c r="AC9" s="20">
        <v>8.5</v>
      </c>
      <c r="AD9" s="20">
        <v>6.5</v>
      </c>
      <c r="AE9" s="4">
        <f t="shared" ref="AE9:AE17" si="5">SUM(W9:AD9)</f>
        <v>58.4</v>
      </c>
      <c r="AF9" s="13">
        <f t="shared" ref="AF9:AF17" si="6">AE9/8</f>
        <v>7.3</v>
      </c>
      <c r="AG9" s="5">
        <f t="shared" ref="AG9:AG17" si="7">AF9</f>
        <v>7.3</v>
      </c>
      <c r="AH9" s="9"/>
      <c r="AI9" s="20">
        <v>7.15</v>
      </c>
      <c r="AJ9" s="20">
        <v>6.7</v>
      </c>
      <c r="AK9" s="6">
        <f t="shared" ref="AK9:AK17" si="8">(AI9*0.75)+(AJ9*0.25)</f>
        <v>7.0375000000000005</v>
      </c>
      <c r="AL9" s="6">
        <f t="shared" ref="AL9:AL17" si="9">(AG9+AK9)/2</f>
        <v>7.1687500000000002</v>
      </c>
      <c r="AM9" s="22"/>
      <c r="AN9" s="20">
        <v>5.6</v>
      </c>
      <c r="AO9" s="20">
        <v>7.6</v>
      </c>
      <c r="AP9" s="20">
        <v>6.4</v>
      </c>
      <c r="AQ9" s="20">
        <v>7.4</v>
      </c>
      <c r="AR9" s="20">
        <v>6.6</v>
      </c>
      <c r="AS9" s="20">
        <v>6.6</v>
      </c>
      <c r="AT9" s="20">
        <v>6.9</v>
      </c>
      <c r="AU9" s="20">
        <v>6.5</v>
      </c>
      <c r="AV9" s="4">
        <f t="shared" ref="AV9:AV17" si="10">SUM(AN9:AU9)</f>
        <v>53.6</v>
      </c>
      <c r="AW9" s="13">
        <f t="shared" ref="AW9:AW17" si="11">AV9/8</f>
        <v>6.7</v>
      </c>
      <c r="AX9" s="5">
        <f t="shared" ref="AX9:AX17" si="12">AW9</f>
        <v>6.7</v>
      </c>
      <c r="AY9" s="9"/>
      <c r="AZ9" s="20">
        <v>8.14</v>
      </c>
      <c r="BA9" s="20">
        <v>6.1</v>
      </c>
      <c r="BB9" s="6">
        <f t="shared" ref="BB9:BB17" si="13">(AZ9*0.75)+(BA9*0.25)</f>
        <v>7.6300000000000008</v>
      </c>
      <c r="BC9" s="6">
        <f t="shared" ref="BC9:BC17" si="14">(AX9+BB9)/2</f>
        <v>7.1650000000000009</v>
      </c>
      <c r="BD9" s="22"/>
      <c r="BE9" s="20">
        <v>6.8</v>
      </c>
      <c r="BF9" s="20">
        <v>5.5</v>
      </c>
      <c r="BG9" s="20">
        <v>5.5</v>
      </c>
      <c r="BH9" s="20">
        <v>7</v>
      </c>
      <c r="BI9" s="20">
        <v>8</v>
      </c>
      <c r="BJ9" s="20">
        <v>8</v>
      </c>
      <c r="BK9" s="20">
        <v>7.5</v>
      </c>
      <c r="BL9" s="20">
        <v>6.5</v>
      </c>
      <c r="BM9" s="4">
        <f t="shared" ref="BM9:BM17" si="15">SUM(BE9:BL9)</f>
        <v>54.8</v>
      </c>
      <c r="BN9" s="13">
        <f t="shared" ref="BN9:BN17" si="16">BM9/8</f>
        <v>6.85</v>
      </c>
      <c r="BO9" s="5">
        <f t="shared" ref="BO9:BO17" si="17">BN9</f>
        <v>6.85</v>
      </c>
      <c r="BP9" s="9"/>
      <c r="BQ9" s="20">
        <v>7.75</v>
      </c>
      <c r="BR9" s="20">
        <v>6</v>
      </c>
      <c r="BS9" s="6">
        <f t="shared" ref="BS9:BS17" si="18">(BQ9*0.75)+(BR9*0.25)</f>
        <v>7.3125</v>
      </c>
      <c r="BT9" s="6">
        <f t="shared" ref="BT9:BT17" si="19">(BO9+BS9)/2</f>
        <v>7.0812499999999998</v>
      </c>
      <c r="BU9" s="22"/>
      <c r="BV9" s="6">
        <f t="shared" ref="BV9:BV17" si="20">U9</f>
        <v>6.4437499999999996</v>
      </c>
      <c r="BW9" s="6">
        <f t="shared" ref="BW9:BW17" si="21">AL9</f>
        <v>7.1687500000000002</v>
      </c>
      <c r="BX9" s="6">
        <f t="shared" ref="BX9:BX17" si="22">BC9</f>
        <v>7.1650000000000009</v>
      </c>
      <c r="BY9" s="6">
        <f t="shared" ref="BY9:BY17" si="23">BT9</f>
        <v>7.0812499999999998</v>
      </c>
      <c r="BZ9" s="6">
        <f t="shared" ref="BZ9:BZ17" si="24">AVERAGE(BV9:BY9)</f>
        <v>6.964687500000001</v>
      </c>
      <c r="CA9">
        <v>2</v>
      </c>
    </row>
    <row r="10" spans="1:79">
      <c r="A10">
        <v>20</v>
      </c>
      <c r="B10" t="s">
        <v>115</v>
      </c>
      <c r="C10" t="s">
        <v>19</v>
      </c>
      <c r="D10" t="s">
        <v>15</v>
      </c>
      <c r="E10" t="s">
        <v>82</v>
      </c>
      <c r="F10" s="20">
        <v>6</v>
      </c>
      <c r="G10" s="20">
        <v>6.5</v>
      </c>
      <c r="H10" s="20">
        <v>7</v>
      </c>
      <c r="I10" s="20">
        <v>6.5</v>
      </c>
      <c r="J10" s="20">
        <v>5.8</v>
      </c>
      <c r="K10" s="20">
        <v>5.5</v>
      </c>
      <c r="L10" s="20">
        <v>6</v>
      </c>
      <c r="M10" s="20">
        <v>5.5</v>
      </c>
      <c r="N10" s="4">
        <f>SUM(F10:M10)</f>
        <v>48.8</v>
      </c>
      <c r="O10" s="13">
        <f>N10/8</f>
        <v>6.1</v>
      </c>
      <c r="P10" s="5">
        <f>O10</f>
        <v>6.1</v>
      </c>
      <c r="Q10" s="9"/>
      <c r="R10" s="20">
        <v>7.5</v>
      </c>
      <c r="S10" s="20">
        <v>4.8</v>
      </c>
      <c r="T10" s="6">
        <f>(R10*0.75)+(S10*0.25)</f>
        <v>6.8250000000000002</v>
      </c>
      <c r="U10" s="6">
        <f>(P10+T10)/2</f>
        <v>6.4625000000000004</v>
      </c>
      <c r="V10" s="22"/>
      <c r="W10" s="20">
        <v>5.8</v>
      </c>
      <c r="X10" s="20">
        <v>6.2</v>
      </c>
      <c r="Y10" s="20">
        <v>7.5</v>
      </c>
      <c r="Z10" s="20">
        <v>5.8</v>
      </c>
      <c r="AA10" s="20">
        <v>7</v>
      </c>
      <c r="AB10" s="20">
        <v>7</v>
      </c>
      <c r="AC10" s="20">
        <v>6.4</v>
      </c>
      <c r="AD10" s="20">
        <v>6</v>
      </c>
      <c r="AE10" s="4">
        <f>SUM(W10:AD10)</f>
        <v>51.699999999999996</v>
      </c>
      <c r="AF10" s="13">
        <f>AE10/8</f>
        <v>6.4624999999999995</v>
      </c>
      <c r="AG10" s="5">
        <f>AF10</f>
        <v>6.4624999999999995</v>
      </c>
      <c r="AH10" s="9"/>
      <c r="AI10" s="20">
        <v>6.75</v>
      </c>
      <c r="AJ10" s="20">
        <v>6.5</v>
      </c>
      <c r="AK10" s="6">
        <f>(AI10*0.75)+(AJ10*0.25)</f>
        <v>6.6875</v>
      </c>
      <c r="AL10" s="6">
        <f>(AG10+AK10)/2</f>
        <v>6.5749999999999993</v>
      </c>
      <c r="AM10" s="22"/>
      <c r="AN10" s="20">
        <v>5.4</v>
      </c>
      <c r="AO10" s="20">
        <v>7.1</v>
      </c>
      <c r="AP10" s="20">
        <v>6.5</v>
      </c>
      <c r="AQ10" s="20">
        <v>6.6</v>
      </c>
      <c r="AR10" s="20">
        <v>6.7</v>
      </c>
      <c r="AS10" s="20">
        <v>6.6</v>
      </c>
      <c r="AT10" s="20">
        <v>6.7</v>
      </c>
      <c r="AU10" s="20">
        <v>6.4</v>
      </c>
      <c r="AV10" s="4">
        <f>SUM(AN10:AU10)</f>
        <v>52.000000000000007</v>
      </c>
      <c r="AW10" s="13">
        <f>AV10/8</f>
        <v>6.5000000000000009</v>
      </c>
      <c r="AX10" s="5">
        <f>AW10</f>
        <v>6.5000000000000009</v>
      </c>
      <c r="AY10" s="9"/>
      <c r="AZ10" s="20">
        <v>8.15</v>
      </c>
      <c r="BA10" s="20">
        <v>5.8</v>
      </c>
      <c r="BB10" s="6">
        <f>(AZ10*0.75)+(BA10*0.25)</f>
        <v>7.5625000000000009</v>
      </c>
      <c r="BC10" s="6">
        <f>(AX10+BB10)/2</f>
        <v>7.0312500000000009</v>
      </c>
      <c r="BD10" s="22"/>
      <c r="BE10" s="20">
        <v>5.8</v>
      </c>
      <c r="BF10" s="20">
        <v>5.5</v>
      </c>
      <c r="BG10" s="20">
        <v>6</v>
      </c>
      <c r="BH10" s="20">
        <v>7</v>
      </c>
      <c r="BI10" s="20">
        <v>7</v>
      </c>
      <c r="BJ10" s="20">
        <v>6.7</v>
      </c>
      <c r="BK10" s="20">
        <v>6.8</v>
      </c>
      <c r="BL10" s="20">
        <v>6.5</v>
      </c>
      <c r="BM10" s="4">
        <f>SUM(BE10:BL10)</f>
        <v>51.3</v>
      </c>
      <c r="BN10" s="13">
        <f>BM10/8</f>
        <v>6.4124999999999996</v>
      </c>
      <c r="BO10" s="5">
        <f>BN10</f>
        <v>6.4124999999999996</v>
      </c>
      <c r="BP10" s="9"/>
      <c r="BQ10" s="20">
        <v>7.45</v>
      </c>
      <c r="BR10" s="20">
        <v>5.8</v>
      </c>
      <c r="BS10" s="6">
        <f>(BQ10*0.75)+(BR10*0.25)</f>
        <v>7.0375000000000005</v>
      </c>
      <c r="BT10" s="6">
        <f>(BO10+BS10)/2</f>
        <v>6.7249999999999996</v>
      </c>
      <c r="BU10" s="22"/>
      <c r="BV10" s="6">
        <f>U10</f>
        <v>6.4625000000000004</v>
      </c>
      <c r="BW10" s="6">
        <f>AL10</f>
        <v>6.5749999999999993</v>
      </c>
      <c r="BX10" s="6">
        <f>BC10</f>
        <v>7.0312500000000009</v>
      </c>
      <c r="BY10" s="6">
        <f>BT10</f>
        <v>6.7249999999999996</v>
      </c>
      <c r="BZ10" s="6">
        <f>AVERAGE(BV10:BY10)</f>
        <v>6.6984375000000007</v>
      </c>
      <c r="CA10">
        <v>3</v>
      </c>
    </row>
    <row r="11" spans="1:79">
      <c r="A11">
        <v>45</v>
      </c>
      <c r="B11" t="s">
        <v>112</v>
      </c>
      <c r="C11" t="s">
        <v>138</v>
      </c>
      <c r="D11" t="s">
        <v>0</v>
      </c>
      <c r="E11" t="s">
        <v>84</v>
      </c>
      <c r="F11" s="20">
        <v>6</v>
      </c>
      <c r="G11" s="20">
        <v>6.5</v>
      </c>
      <c r="H11" s="20">
        <v>5.8</v>
      </c>
      <c r="I11" s="20">
        <v>6</v>
      </c>
      <c r="J11" s="20">
        <v>6</v>
      </c>
      <c r="K11" s="20">
        <v>5.5</v>
      </c>
      <c r="L11" s="20">
        <v>5.5</v>
      </c>
      <c r="M11" s="20">
        <v>4.8</v>
      </c>
      <c r="N11" s="4">
        <f>SUM(F11:M11)</f>
        <v>46.099999999999994</v>
      </c>
      <c r="O11" s="13">
        <f>N11/8</f>
        <v>5.7624999999999993</v>
      </c>
      <c r="P11" s="5">
        <f>O11</f>
        <v>5.7624999999999993</v>
      </c>
      <c r="Q11" s="9"/>
      <c r="R11" s="20">
        <v>7.5</v>
      </c>
      <c r="S11" s="20">
        <v>5.4</v>
      </c>
      <c r="T11" s="6">
        <f>(R11*0.75)+(S11*0.25)</f>
        <v>6.9749999999999996</v>
      </c>
      <c r="U11" s="6">
        <f>(P11+T11)/2</f>
        <v>6.3687499999999995</v>
      </c>
      <c r="V11" s="22"/>
      <c r="W11" s="20">
        <v>5.2</v>
      </c>
      <c r="X11" s="20">
        <v>6.2</v>
      </c>
      <c r="Y11" s="20">
        <v>6.6</v>
      </c>
      <c r="Z11" s="20">
        <v>5.8</v>
      </c>
      <c r="AA11" s="20">
        <v>6.4</v>
      </c>
      <c r="AB11" s="20">
        <v>6.5</v>
      </c>
      <c r="AC11" s="20">
        <v>6</v>
      </c>
      <c r="AD11" s="20">
        <v>5.5</v>
      </c>
      <c r="AE11" s="4">
        <f>SUM(W11:AD11)</f>
        <v>48.2</v>
      </c>
      <c r="AF11" s="13">
        <f>AE11/8</f>
        <v>6.0250000000000004</v>
      </c>
      <c r="AG11" s="5">
        <f>AF11</f>
        <v>6.0250000000000004</v>
      </c>
      <c r="AH11" s="9"/>
      <c r="AI11" s="20">
        <v>6.38</v>
      </c>
      <c r="AJ11" s="20">
        <v>6.1</v>
      </c>
      <c r="AK11" s="6">
        <f>(AI11*0.75)+(AJ11*0.25)</f>
        <v>6.3100000000000005</v>
      </c>
      <c r="AL11" s="6">
        <f>(AG11+AK11)/2</f>
        <v>6.1675000000000004</v>
      </c>
      <c r="AM11" s="22"/>
      <c r="AN11" s="20">
        <v>5.4</v>
      </c>
      <c r="AO11" s="20">
        <v>6.8</v>
      </c>
      <c r="AP11" s="20">
        <v>6.6</v>
      </c>
      <c r="AQ11" s="20">
        <v>6.4</v>
      </c>
      <c r="AR11" s="20">
        <v>6.1</v>
      </c>
      <c r="AS11" s="20">
        <v>6.2</v>
      </c>
      <c r="AT11" s="20">
        <v>6.9</v>
      </c>
      <c r="AU11" s="20">
        <v>6.1</v>
      </c>
      <c r="AV11" s="4">
        <f>SUM(AN11:AU11)</f>
        <v>50.5</v>
      </c>
      <c r="AW11" s="13">
        <f>AV11/8</f>
        <v>6.3125</v>
      </c>
      <c r="AX11" s="5">
        <f>AW11</f>
        <v>6.3125</v>
      </c>
      <c r="AY11" s="9"/>
      <c r="AZ11" s="20">
        <v>8.27</v>
      </c>
      <c r="BA11" s="20">
        <v>6.3</v>
      </c>
      <c r="BB11" s="6">
        <f>(AZ11*0.75)+(BA11*0.25)</f>
        <v>7.7774999999999999</v>
      </c>
      <c r="BC11" s="6">
        <f>(AX11+BB11)/2</f>
        <v>7.0449999999999999</v>
      </c>
      <c r="BD11" s="22"/>
      <c r="BE11" s="20">
        <v>5.7</v>
      </c>
      <c r="BF11" s="20">
        <v>5.5</v>
      </c>
      <c r="BG11" s="20">
        <v>5</v>
      </c>
      <c r="BH11" s="20">
        <v>6.8</v>
      </c>
      <c r="BI11" s="20">
        <v>6</v>
      </c>
      <c r="BJ11" s="20">
        <v>6</v>
      </c>
      <c r="BK11" s="20">
        <v>6</v>
      </c>
      <c r="BL11" s="20">
        <v>6</v>
      </c>
      <c r="BM11" s="4">
        <f>SUM(BE11:BL11)</f>
        <v>47</v>
      </c>
      <c r="BN11" s="13">
        <f>BM11/8</f>
        <v>5.875</v>
      </c>
      <c r="BO11" s="5">
        <f>BN11</f>
        <v>5.875</v>
      </c>
      <c r="BP11" s="9"/>
      <c r="BQ11" s="20">
        <v>6.6</v>
      </c>
      <c r="BR11" s="20">
        <v>5</v>
      </c>
      <c r="BS11" s="6">
        <f>(BQ11*0.75)+(BR11*0.25)</f>
        <v>6.1999999999999993</v>
      </c>
      <c r="BT11" s="6">
        <f>(BO11+BS11)/2</f>
        <v>6.0374999999999996</v>
      </c>
      <c r="BU11" s="22"/>
      <c r="BV11" s="6">
        <f>U11</f>
        <v>6.3687499999999995</v>
      </c>
      <c r="BW11" s="6">
        <f>AL11</f>
        <v>6.1675000000000004</v>
      </c>
      <c r="BX11" s="6">
        <f>BC11</f>
        <v>7.0449999999999999</v>
      </c>
      <c r="BY11" s="6">
        <f>BT11</f>
        <v>6.0374999999999996</v>
      </c>
      <c r="BZ11" s="6">
        <f>AVERAGE(BV11:BY11)</f>
        <v>6.4046874999999996</v>
      </c>
      <c r="CA11">
        <v>4</v>
      </c>
    </row>
    <row r="12" spans="1:79">
      <c r="A12">
        <v>23</v>
      </c>
      <c r="B12" t="s">
        <v>109</v>
      </c>
      <c r="C12" t="s">
        <v>19</v>
      </c>
      <c r="D12" t="s">
        <v>20</v>
      </c>
      <c r="E12" t="s">
        <v>82</v>
      </c>
      <c r="F12" s="20">
        <v>4.8</v>
      </c>
      <c r="G12" s="20">
        <v>6.5</v>
      </c>
      <c r="H12" s="20">
        <v>6</v>
      </c>
      <c r="I12" s="20">
        <v>5.2</v>
      </c>
      <c r="J12" s="20">
        <v>5.2</v>
      </c>
      <c r="K12" s="20">
        <v>5.2</v>
      </c>
      <c r="L12" s="20">
        <v>6</v>
      </c>
      <c r="M12" s="20">
        <v>4.5</v>
      </c>
      <c r="N12" s="4">
        <f>SUM(F12:M12)</f>
        <v>43.4</v>
      </c>
      <c r="O12" s="13">
        <f>N12/8</f>
        <v>5.4249999999999998</v>
      </c>
      <c r="P12" s="5">
        <f>O12</f>
        <v>5.4249999999999998</v>
      </c>
      <c r="Q12" s="9"/>
      <c r="R12" s="20">
        <v>7.6</v>
      </c>
      <c r="S12" s="20">
        <v>4.3</v>
      </c>
      <c r="T12" s="6">
        <f>(R12*0.75)+(S12*0.25)</f>
        <v>6.7749999999999995</v>
      </c>
      <c r="U12" s="6">
        <f>(P12+T12)/2</f>
        <v>6.1</v>
      </c>
      <c r="V12" s="22"/>
      <c r="W12" s="20">
        <v>4.8</v>
      </c>
      <c r="X12" s="20">
        <v>7</v>
      </c>
      <c r="Y12" s="20">
        <v>5.2</v>
      </c>
      <c r="Z12" s="20">
        <v>5.6</v>
      </c>
      <c r="AA12" s="20">
        <v>6.2</v>
      </c>
      <c r="AB12" s="20">
        <v>6.4</v>
      </c>
      <c r="AC12" s="20">
        <v>6.5</v>
      </c>
      <c r="AD12" s="20">
        <v>5.8</v>
      </c>
      <c r="AE12" s="4">
        <f>SUM(W12:AD12)</f>
        <v>47.5</v>
      </c>
      <c r="AF12" s="13">
        <f>AE12/8</f>
        <v>5.9375</v>
      </c>
      <c r="AG12" s="5">
        <f>AF12</f>
        <v>5.9375</v>
      </c>
      <c r="AH12" s="9"/>
      <c r="AI12" s="20">
        <v>7</v>
      </c>
      <c r="AJ12" s="20">
        <v>5.6</v>
      </c>
      <c r="AK12" s="6">
        <f>(AI12*0.75)+(AJ12*0.25)</f>
        <v>6.65</v>
      </c>
      <c r="AL12" s="6">
        <f>(AG12+AK12)/2</f>
        <v>6.2937500000000002</v>
      </c>
      <c r="AM12" s="22"/>
      <c r="AN12" s="20">
        <v>5.2</v>
      </c>
      <c r="AO12" s="20">
        <v>7.1</v>
      </c>
      <c r="AP12" s="20">
        <v>6.2</v>
      </c>
      <c r="AQ12" s="20">
        <v>6.4</v>
      </c>
      <c r="AR12" s="20">
        <v>6.1</v>
      </c>
      <c r="AS12" s="20">
        <v>6</v>
      </c>
      <c r="AT12" s="20">
        <v>6.6</v>
      </c>
      <c r="AU12" s="20">
        <v>6.4</v>
      </c>
      <c r="AV12" s="4">
        <f>SUM(AN12:AU12)</f>
        <v>50</v>
      </c>
      <c r="AW12" s="13">
        <f>AV12/8</f>
        <v>6.25</v>
      </c>
      <c r="AX12" s="5">
        <f>AW12</f>
        <v>6.25</v>
      </c>
      <c r="AY12" s="9"/>
      <c r="AZ12" s="20">
        <v>7.9</v>
      </c>
      <c r="BA12" s="20">
        <v>5.7</v>
      </c>
      <c r="BB12" s="6">
        <f>(AZ12*0.75)+(BA12*0.25)</f>
        <v>7.3500000000000005</v>
      </c>
      <c r="BC12" s="6">
        <f>(AX12+BB12)/2</f>
        <v>6.8000000000000007</v>
      </c>
      <c r="BD12" s="22"/>
      <c r="BE12" s="20">
        <v>4.5</v>
      </c>
      <c r="BF12" s="20">
        <v>5.6</v>
      </c>
      <c r="BG12" s="20">
        <v>5</v>
      </c>
      <c r="BH12" s="20">
        <v>7</v>
      </c>
      <c r="BI12" s="20">
        <v>5.5</v>
      </c>
      <c r="BJ12" s="20">
        <v>5.5</v>
      </c>
      <c r="BK12" s="20">
        <v>7</v>
      </c>
      <c r="BL12" s="20">
        <v>6.5</v>
      </c>
      <c r="BM12" s="4">
        <f>SUM(BE12:BL12)</f>
        <v>46.6</v>
      </c>
      <c r="BN12" s="13">
        <f>BM12/8</f>
        <v>5.8250000000000002</v>
      </c>
      <c r="BO12" s="5">
        <f>BN12</f>
        <v>5.8250000000000002</v>
      </c>
      <c r="BP12" s="9"/>
      <c r="BQ12" s="20">
        <v>7.2</v>
      </c>
      <c r="BR12" s="20">
        <v>4.5999999999999996</v>
      </c>
      <c r="BS12" s="6">
        <f>(BQ12*0.75)+(BR12*0.25)</f>
        <v>6.5500000000000007</v>
      </c>
      <c r="BT12" s="6">
        <f>(BO12+BS12)/2</f>
        <v>6.1875</v>
      </c>
      <c r="BU12" s="22"/>
      <c r="BV12" s="6">
        <f>U12</f>
        <v>6.1</v>
      </c>
      <c r="BW12" s="6">
        <f>AL12</f>
        <v>6.2937500000000002</v>
      </c>
      <c r="BX12" s="6">
        <f>BC12</f>
        <v>6.8000000000000007</v>
      </c>
      <c r="BY12" s="6">
        <f>BT12</f>
        <v>6.1875</v>
      </c>
      <c r="BZ12" s="6">
        <f>AVERAGE(BV12:BY12)</f>
        <v>6.3453125000000004</v>
      </c>
      <c r="CA12">
        <v>5</v>
      </c>
    </row>
    <row r="13" spans="1:79">
      <c r="A13">
        <v>44</v>
      </c>
      <c r="B13" t="s">
        <v>111</v>
      </c>
      <c r="C13" t="s">
        <v>138</v>
      </c>
      <c r="D13" t="s">
        <v>0</v>
      </c>
      <c r="E13" t="s">
        <v>84</v>
      </c>
      <c r="F13" s="20">
        <v>4.8</v>
      </c>
      <c r="G13" s="20">
        <v>5.2</v>
      </c>
      <c r="H13" s="20">
        <v>6.5</v>
      </c>
      <c r="I13" s="20">
        <v>5.5</v>
      </c>
      <c r="J13" s="20">
        <v>6.5</v>
      </c>
      <c r="K13" s="20">
        <v>7</v>
      </c>
      <c r="L13" s="20">
        <v>6</v>
      </c>
      <c r="M13" s="20">
        <v>5</v>
      </c>
      <c r="N13" s="4">
        <f t="shared" si="0"/>
        <v>46.5</v>
      </c>
      <c r="O13" s="13">
        <f t="shared" si="1"/>
        <v>5.8125</v>
      </c>
      <c r="P13" s="5">
        <f t="shared" si="2"/>
        <v>5.8125</v>
      </c>
      <c r="Q13" s="9"/>
      <c r="R13" s="20">
        <v>7.6</v>
      </c>
      <c r="S13" s="20">
        <v>4.9000000000000004</v>
      </c>
      <c r="T13" s="6">
        <f t="shared" si="3"/>
        <v>6.9249999999999989</v>
      </c>
      <c r="U13" s="6">
        <f t="shared" si="4"/>
        <v>6.3687499999999995</v>
      </c>
      <c r="V13" s="22"/>
      <c r="W13" s="20">
        <v>5.0999999999999996</v>
      </c>
      <c r="X13" s="20">
        <v>6</v>
      </c>
      <c r="Y13" s="20">
        <v>6.2</v>
      </c>
      <c r="Z13" s="20">
        <v>5.8</v>
      </c>
      <c r="AA13" s="20">
        <v>6.2</v>
      </c>
      <c r="AB13" s="20">
        <v>7</v>
      </c>
      <c r="AC13" s="20">
        <v>6</v>
      </c>
      <c r="AD13" s="20">
        <v>5.8</v>
      </c>
      <c r="AE13" s="4">
        <f t="shared" si="5"/>
        <v>48.099999999999994</v>
      </c>
      <c r="AF13" s="13">
        <f t="shared" si="6"/>
        <v>6.0124999999999993</v>
      </c>
      <c r="AG13" s="5">
        <f t="shared" si="7"/>
        <v>6.0124999999999993</v>
      </c>
      <c r="AH13" s="9"/>
      <c r="AI13" s="20">
        <v>6.42</v>
      </c>
      <c r="AJ13" s="20">
        <v>6.5</v>
      </c>
      <c r="AK13" s="6">
        <f t="shared" si="8"/>
        <v>6.4399999999999995</v>
      </c>
      <c r="AL13" s="6">
        <f t="shared" si="9"/>
        <v>6.2262499999999994</v>
      </c>
      <c r="AM13" s="22"/>
      <c r="AN13" s="20">
        <v>5.3</v>
      </c>
      <c r="AO13" s="20">
        <v>6.4</v>
      </c>
      <c r="AP13" s="20">
        <v>6.3</v>
      </c>
      <c r="AQ13" s="20">
        <v>6.4</v>
      </c>
      <c r="AR13" s="20">
        <v>6.5</v>
      </c>
      <c r="AS13" s="20">
        <v>6.7</v>
      </c>
      <c r="AT13" s="20">
        <v>7</v>
      </c>
      <c r="AU13" s="20">
        <v>6</v>
      </c>
      <c r="AV13" s="4">
        <f t="shared" si="10"/>
        <v>50.6</v>
      </c>
      <c r="AW13" s="13">
        <f t="shared" si="11"/>
        <v>6.3250000000000002</v>
      </c>
      <c r="AX13" s="5">
        <f t="shared" si="12"/>
        <v>6.3250000000000002</v>
      </c>
      <c r="AY13" s="9"/>
      <c r="AZ13" s="20">
        <v>7.2</v>
      </c>
      <c r="BA13" s="20">
        <v>6.7</v>
      </c>
      <c r="BB13" s="6">
        <f t="shared" si="13"/>
        <v>7.0750000000000002</v>
      </c>
      <c r="BC13" s="6">
        <f t="shared" si="14"/>
        <v>6.7</v>
      </c>
      <c r="BD13" s="22"/>
      <c r="BE13" s="20">
        <v>5</v>
      </c>
      <c r="BF13" s="20">
        <v>6</v>
      </c>
      <c r="BG13" s="20">
        <v>5.5</v>
      </c>
      <c r="BH13" s="20">
        <v>6</v>
      </c>
      <c r="BI13" s="20">
        <v>6</v>
      </c>
      <c r="BJ13" s="20">
        <v>6.4</v>
      </c>
      <c r="BK13" s="20">
        <v>6</v>
      </c>
      <c r="BL13" s="20">
        <v>6</v>
      </c>
      <c r="BM13" s="4">
        <f t="shared" si="15"/>
        <v>46.9</v>
      </c>
      <c r="BN13" s="13">
        <f t="shared" si="16"/>
        <v>5.8624999999999998</v>
      </c>
      <c r="BO13" s="5">
        <f t="shared" si="17"/>
        <v>5.8624999999999998</v>
      </c>
      <c r="BP13" s="9"/>
      <c r="BQ13" s="20">
        <v>6.4</v>
      </c>
      <c r="BR13" s="20">
        <v>5.6</v>
      </c>
      <c r="BS13" s="6">
        <f t="shared" si="18"/>
        <v>6.2000000000000011</v>
      </c>
      <c r="BT13" s="6">
        <f t="shared" si="19"/>
        <v>6.03125</v>
      </c>
      <c r="BU13" s="22"/>
      <c r="BV13" s="6">
        <f t="shared" si="20"/>
        <v>6.3687499999999995</v>
      </c>
      <c r="BW13" s="6">
        <f t="shared" si="21"/>
        <v>6.2262499999999994</v>
      </c>
      <c r="BX13" s="6">
        <f t="shared" si="22"/>
        <v>6.7</v>
      </c>
      <c r="BY13" s="6">
        <f t="shared" si="23"/>
        <v>6.03125</v>
      </c>
      <c r="BZ13" s="6">
        <f t="shared" si="24"/>
        <v>6.3315624999999995</v>
      </c>
      <c r="CA13">
        <v>6</v>
      </c>
    </row>
    <row r="14" spans="1:79">
      <c r="A14">
        <v>42</v>
      </c>
      <c r="B14" t="s">
        <v>118</v>
      </c>
      <c r="C14" t="s">
        <v>138</v>
      </c>
      <c r="D14" t="s">
        <v>0</v>
      </c>
      <c r="E14" t="s">
        <v>84</v>
      </c>
      <c r="F14" s="20">
        <v>5.3</v>
      </c>
      <c r="G14" s="20">
        <v>5.8</v>
      </c>
      <c r="H14" s="20">
        <v>6</v>
      </c>
      <c r="I14" s="20">
        <v>6</v>
      </c>
      <c r="J14" s="20">
        <v>5</v>
      </c>
      <c r="K14" s="20">
        <v>5</v>
      </c>
      <c r="L14" s="20">
        <v>6</v>
      </c>
      <c r="M14" s="20">
        <v>4.8</v>
      </c>
      <c r="N14" s="4">
        <f>SUM(F14:M14)</f>
        <v>43.9</v>
      </c>
      <c r="O14" s="13">
        <f>N14/8</f>
        <v>5.4874999999999998</v>
      </c>
      <c r="P14" s="5">
        <f>O14</f>
        <v>5.4874999999999998</v>
      </c>
      <c r="Q14" s="9"/>
      <c r="R14" s="20">
        <v>7.8</v>
      </c>
      <c r="S14" s="20">
        <v>4.5</v>
      </c>
      <c r="T14" s="6">
        <f>(R14*0.75)+(S14*0.25)</f>
        <v>6.9749999999999996</v>
      </c>
      <c r="U14" s="6">
        <f>(P14+T14)/2</f>
        <v>6.2312499999999993</v>
      </c>
      <c r="V14" s="22"/>
      <c r="W14" s="20">
        <v>5.2</v>
      </c>
      <c r="X14" s="20">
        <v>6.5</v>
      </c>
      <c r="Y14" s="20">
        <v>6.2</v>
      </c>
      <c r="Z14" s="20">
        <v>6.2</v>
      </c>
      <c r="AA14" s="20">
        <v>6</v>
      </c>
      <c r="AB14" s="20">
        <v>6.4</v>
      </c>
      <c r="AC14" s="20">
        <v>6.8</v>
      </c>
      <c r="AD14" s="20">
        <v>5.8</v>
      </c>
      <c r="AE14" s="4">
        <f>SUM(W14:AD14)</f>
        <v>49.099999999999994</v>
      </c>
      <c r="AF14" s="13">
        <f>AE14/8</f>
        <v>6.1374999999999993</v>
      </c>
      <c r="AG14" s="5">
        <f>AF14</f>
        <v>6.1374999999999993</v>
      </c>
      <c r="AH14" s="9"/>
      <c r="AI14" s="20">
        <v>6.46</v>
      </c>
      <c r="AJ14" s="20">
        <v>6</v>
      </c>
      <c r="AK14" s="6">
        <f>(AI14*0.75)+(AJ14*0.25)</f>
        <v>6.3449999999999998</v>
      </c>
      <c r="AL14" s="6">
        <f>(AG14+AK14)/2</f>
        <v>6.2412499999999991</v>
      </c>
      <c r="AM14" s="22"/>
      <c r="AN14" s="20">
        <v>5.2</v>
      </c>
      <c r="AO14" s="20">
        <v>6.2</v>
      </c>
      <c r="AP14" s="20">
        <v>6.3</v>
      </c>
      <c r="AQ14" s="20">
        <v>7.1</v>
      </c>
      <c r="AR14" s="20">
        <v>6.4</v>
      </c>
      <c r="AS14" s="20">
        <v>6.3</v>
      </c>
      <c r="AT14" s="20">
        <v>7</v>
      </c>
      <c r="AU14" s="20">
        <v>6.2</v>
      </c>
      <c r="AV14" s="4">
        <f>SUM(AN14:AU14)</f>
        <v>50.699999999999996</v>
      </c>
      <c r="AW14" s="13">
        <f>AV14/8</f>
        <v>6.3374999999999995</v>
      </c>
      <c r="AX14" s="5">
        <f>AW14</f>
        <v>6.3374999999999995</v>
      </c>
      <c r="AY14" s="9"/>
      <c r="AZ14" s="20">
        <v>8</v>
      </c>
      <c r="BA14" s="20">
        <v>6.2</v>
      </c>
      <c r="BB14" s="6">
        <f>(AZ14*0.75)+(BA14*0.25)</f>
        <v>7.55</v>
      </c>
      <c r="BC14" s="6">
        <f>(AX14+BB14)/2</f>
        <v>6.9437499999999996</v>
      </c>
      <c r="BD14" s="22"/>
      <c r="BE14" s="20">
        <v>4.5</v>
      </c>
      <c r="BF14" s="20">
        <v>5</v>
      </c>
      <c r="BG14" s="20">
        <v>5.7</v>
      </c>
      <c r="BH14" s="20">
        <v>6.8</v>
      </c>
      <c r="BI14" s="20">
        <v>6</v>
      </c>
      <c r="BJ14" s="20">
        <v>6.5</v>
      </c>
      <c r="BK14" s="20">
        <v>7</v>
      </c>
      <c r="BL14" s="20">
        <v>5</v>
      </c>
      <c r="BM14" s="4">
        <f>SUM(BE14:BL14)</f>
        <v>46.5</v>
      </c>
      <c r="BN14" s="13">
        <f>BM14/8</f>
        <v>5.8125</v>
      </c>
      <c r="BO14" s="5">
        <f>BN14</f>
        <v>5.8125</v>
      </c>
      <c r="BP14" s="9"/>
      <c r="BQ14" s="20">
        <v>5.7</v>
      </c>
      <c r="BR14" s="20">
        <v>4.8</v>
      </c>
      <c r="BS14" s="6">
        <f>(BQ14*0.75)+(BR14*0.25)</f>
        <v>5.4750000000000005</v>
      </c>
      <c r="BT14" s="6">
        <f>(BO14+BS14)/2</f>
        <v>5.6437500000000007</v>
      </c>
      <c r="BU14" s="22"/>
      <c r="BV14" s="6">
        <f>U14</f>
        <v>6.2312499999999993</v>
      </c>
      <c r="BW14" s="6">
        <f>AL14</f>
        <v>6.2412499999999991</v>
      </c>
      <c r="BX14" s="6">
        <f>BC14</f>
        <v>6.9437499999999996</v>
      </c>
      <c r="BY14" s="6">
        <f>BT14</f>
        <v>5.6437500000000007</v>
      </c>
      <c r="BZ14" s="6">
        <f>AVERAGE(BV14:BY14)</f>
        <v>6.2649999999999997</v>
      </c>
    </row>
    <row r="15" spans="1:79">
      <c r="A15">
        <v>25</v>
      </c>
      <c r="B15" t="s">
        <v>110</v>
      </c>
      <c r="C15" t="s">
        <v>19</v>
      </c>
      <c r="D15" t="s">
        <v>20</v>
      </c>
      <c r="E15" t="s">
        <v>82</v>
      </c>
      <c r="F15" s="20">
        <v>5.2</v>
      </c>
      <c r="G15" s="20">
        <v>6.5</v>
      </c>
      <c r="H15" s="20">
        <v>5</v>
      </c>
      <c r="I15" s="20">
        <v>5</v>
      </c>
      <c r="J15" s="20">
        <v>5</v>
      </c>
      <c r="K15" s="20">
        <v>5.3</v>
      </c>
      <c r="L15" s="20">
        <v>5.5</v>
      </c>
      <c r="M15" s="20">
        <v>4.3</v>
      </c>
      <c r="N15" s="4">
        <f>SUM(F15:M15)</f>
        <v>41.8</v>
      </c>
      <c r="O15" s="13">
        <f>N15/8</f>
        <v>5.2249999999999996</v>
      </c>
      <c r="P15" s="5">
        <f>O15</f>
        <v>5.2249999999999996</v>
      </c>
      <c r="Q15" s="9"/>
      <c r="R15" s="20">
        <v>7.5</v>
      </c>
      <c r="S15" s="20">
        <v>4.8</v>
      </c>
      <c r="T15" s="6">
        <f>(R15*0.75)+(S15*0.25)</f>
        <v>6.8250000000000002</v>
      </c>
      <c r="U15" s="6">
        <f>(P15+T15)/2</f>
        <v>6.0250000000000004</v>
      </c>
      <c r="V15" s="22"/>
      <c r="W15" s="20">
        <v>5.4</v>
      </c>
      <c r="X15" s="20">
        <v>6</v>
      </c>
      <c r="Y15" s="20">
        <v>6</v>
      </c>
      <c r="Z15" s="20">
        <v>6.2</v>
      </c>
      <c r="AA15" s="20">
        <v>7.2</v>
      </c>
      <c r="AB15" s="20">
        <v>7</v>
      </c>
      <c r="AC15" s="20">
        <v>6.8</v>
      </c>
      <c r="AD15" s="20">
        <v>5.8</v>
      </c>
      <c r="AE15" s="4">
        <f>SUM(W15:AD15)</f>
        <v>50.399999999999991</v>
      </c>
      <c r="AF15" s="13">
        <f>AE15/8</f>
        <v>6.2999999999999989</v>
      </c>
      <c r="AG15" s="5">
        <f>AF15</f>
        <v>6.2999999999999989</v>
      </c>
      <c r="AH15" s="9"/>
      <c r="AI15" s="20">
        <v>6.82</v>
      </c>
      <c r="AJ15" s="20">
        <v>5.6</v>
      </c>
      <c r="AK15" s="6">
        <f>(AI15*0.75)+(AJ15*0.25)</f>
        <v>6.5150000000000006</v>
      </c>
      <c r="AL15" s="6">
        <f>(AG15+AK15)/2</f>
        <v>6.4074999999999998</v>
      </c>
      <c r="AM15" s="22"/>
      <c r="AN15" s="20">
        <v>5.2</v>
      </c>
      <c r="AO15" s="20">
        <v>7</v>
      </c>
      <c r="AP15" s="20">
        <v>7</v>
      </c>
      <c r="AQ15" s="20">
        <v>6.9</v>
      </c>
      <c r="AR15" s="20">
        <v>6.3</v>
      </c>
      <c r="AS15" s="20">
        <v>6.3</v>
      </c>
      <c r="AT15" s="20">
        <v>6.8</v>
      </c>
      <c r="AU15" s="20">
        <v>6.1</v>
      </c>
      <c r="AV15" s="4">
        <f>SUM(AN15:AU15)</f>
        <v>51.599999999999994</v>
      </c>
      <c r="AW15" s="13">
        <f>AV15/8</f>
        <v>6.4499999999999993</v>
      </c>
      <c r="AX15" s="5">
        <f>AW15</f>
        <v>6.4499999999999993</v>
      </c>
      <c r="AY15" s="9"/>
      <c r="AZ15" s="20">
        <v>7.2</v>
      </c>
      <c r="BA15" s="20">
        <v>5.6</v>
      </c>
      <c r="BB15" s="6">
        <f>(AZ15*0.75)+(BA15*0.25)</f>
        <v>6.8000000000000007</v>
      </c>
      <c r="BC15" s="6">
        <f>(AX15+BB15)/2</f>
        <v>6.625</v>
      </c>
      <c r="BD15" s="22"/>
      <c r="BE15" s="20">
        <v>6</v>
      </c>
      <c r="BF15" s="20">
        <v>6</v>
      </c>
      <c r="BG15" s="20">
        <v>5.7</v>
      </c>
      <c r="BH15" s="20">
        <v>6</v>
      </c>
      <c r="BI15" s="20">
        <v>6</v>
      </c>
      <c r="BJ15" s="20">
        <v>6.7</v>
      </c>
      <c r="BK15" s="20">
        <v>6.4</v>
      </c>
      <c r="BL15" s="20">
        <v>5.7</v>
      </c>
      <c r="BM15" s="4">
        <f>SUM(BE15:BL15)</f>
        <v>48.5</v>
      </c>
      <c r="BN15" s="13">
        <f>BM15/8</f>
        <v>6.0625</v>
      </c>
      <c r="BO15" s="5">
        <f>BN15</f>
        <v>6.0625</v>
      </c>
      <c r="BP15" s="9"/>
      <c r="BQ15" s="20">
        <v>5.875</v>
      </c>
      <c r="BR15" s="20">
        <v>4.5999999999999996</v>
      </c>
      <c r="BS15" s="6">
        <f>(BQ15*0.75)+(BR15*0.25)</f>
        <v>5.5562500000000004</v>
      </c>
      <c r="BT15" s="6">
        <f>(BO15+BS15)/2</f>
        <v>5.8093750000000002</v>
      </c>
      <c r="BU15" s="22"/>
      <c r="BV15" s="6">
        <f>U15</f>
        <v>6.0250000000000004</v>
      </c>
      <c r="BW15" s="6">
        <f>AL15</f>
        <v>6.4074999999999998</v>
      </c>
      <c r="BX15" s="6">
        <f>BC15</f>
        <v>6.625</v>
      </c>
      <c r="BY15" s="6">
        <f>BT15</f>
        <v>5.8093750000000002</v>
      </c>
      <c r="BZ15" s="6">
        <f>AVERAGE(BV15:BY15)</f>
        <v>6.2167187500000001</v>
      </c>
    </row>
    <row r="16" spans="1:79">
      <c r="A16">
        <v>69</v>
      </c>
      <c r="B16" t="s">
        <v>106</v>
      </c>
      <c r="C16" t="s">
        <v>13</v>
      </c>
      <c r="D16" t="s">
        <v>17</v>
      </c>
      <c r="E16" t="s">
        <v>100</v>
      </c>
      <c r="F16" s="20">
        <v>6</v>
      </c>
      <c r="G16" s="20">
        <v>5.5</v>
      </c>
      <c r="H16" s="20">
        <v>5</v>
      </c>
      <c r="I16" s="20">
        <v>6</v>
      </c>
      <c r="J16" s="20">
        <v>5.8</v>
      </c>
      <c r="K16" s="20">
        <v>5.8</v>
      </c>
      <c r="L16" s="20">
        <v>6.3</v>
      </c>
      <c r="M16" s="20">
        <v>4</v>
      </c>
      <c r="N16" s="4">
        <f>SUM(F16:M16)</f>
        <v>44.4</v>
      </c>
      <c r="O16" s="13">
        <f>N16/8</f>
        <v>5.55</v>
      </c>
      <c r="P16" s="5">
        <f>O16</f>
        <v>5.55</v>
      </c>
      <c r="Q16" s="9"/>
      <c r="R16" s="20">
        <v>6.8</v>
      </c>
      <c r="S16" s="20">
        <v>5.4</v>
      </c>
      <c r="T16" s="6">
        <f>(R16*0.75)+(S16*0.25)</f>
        <v>6.4499999999999993</v>
      </c>
      <c r="U16" s="6">
        <f>(P16+T16)/2</f>
        <v>6</v>
      </c>
      <c r="V16" s="22"/>
      <c r="W16" s="20">
        <v>5</v>
      </c>
      <c r="X16" s="20">
        <v>5.4</v>
      </c>
      <c r="Y16" s="20">
        <v>5.3</v>
      </c>
      <c r="Z16" s="20">
        <v>7.5</v>
      </c>
      <c r="AA16" s="20">
        <v>6</v>
      </c>
      <c r="AB16" s="20">
        <v>5.8</v>
      </c>
      <c r="AC16" s="20">
        <v>5.8</v>
      </c>
      <c r="AD16" s="20">
        <v>5.6</v>
      </c>
      <c r="AE16" s="4">
        <f>SUM(W16:AD16)</f>
        <v>46.4</v>
      </c>
      <c r="AF16" s="13">
        <f>AE16/8</f>
        <v>5.8</v>
      </c>
      <c r="AG16" s="5">
        <f>AF16</f>
        <v>5.8</v>
      </c>
      <c r="AH16" s="9"/>
      <c r="AI16" s="20">
        <v>5.99</v>
      </c>
      <c r="AJ16" s="20">
        <v>6.5</v>
      </c>
      <c r="AK16" s="6">
        <f>(AI16*0.75)+(AJ16*0.25)</f>
        <v>6.1174999999999997</v>
      </c>
      <c r="AL16" s="6">
        <f>(AG16+AK16)/2</f>
        <v>5.9587500000000002</v>
      </c>
      <c r="AM16" s="22"/>
      <c r="AN16" s="20">
        <v>5.4</v>
      </c>
      <c r="AO16" s="20">
        <v>6.6</v>
      </c>
      <c r="AP16" s="20">
        <v>5.9</v>
      </c>
      <c r="AQ16" s="20">
        <v>7.2</v>
      </c>
      <c r="AR16" s="20">
        <v>6.3</v>
      </c>
      <c r="AS16" s="20">
        <v>6.2</v>
      </c>
      <c r="AT16" s="20">
        <v>6.9</v>
      </c>
      <c r="AU16" s="20">
        <v>6.2</v>
      </c>
      <c r="AV16" s="4">
        <f>SUM(AN16:AU16)</f>
        <v>50.7</v>
      </c>
      <c r="AW16" s="13">
        <f>AV16/8</f>
        <v>6.3375000000000004</v>
      </c>
      <c r="AX16" s="5">
        <f>AW16</f>
        <v>6.3375000000000004</v>
      </c>
      <c r="AY16" s="9"/>
      <c r="AZ16" s="20">
        <v>7.51</v>
      </c>
      <c r="BA16" s="20">
        <v>6.6</v>
      </c>
      <c r="BB16" s="6">
        <f>(AZ16*0.75)+(BA16*0.25)</f>
        <v>7.2825000000000006</v>
      </c>
      <c r="BC16" s="6">
        <f>(AX16+BB16)/2</f>
        <v>6.8100000000000005</v>
      </c>
      <c r="BD16" s="22"/>
      <c r="BE16" s="20">
        <v>4.9000000000000004</v>
      </c>
      <c r="BF16" s="20">
        <v>4.9000000000000004</v>
      </c>
      <c r="BG16" s="20">
        <v>5.4</v>
      </c>
      <c r="BH16" s="20">
        <v>6.5</v>
      </c>
      <c r="BI16" s="20">
        <v>6</v>
      </c>
      <c r="BJ16" s="20">
        <v>5.8</v>
      </c>
      <c r="BK16" s="20">
        <v>6</v>
      </c>
      <c r="BL16" s="20">
        <v>6</v>
      </c>
      <c r="BM16" s="4">
        <f>SUM(BE16:BL16)</f>
        <v>45.5</v>
      </c>
      <c r="BN16" s="13">
        <f>BM16/8</f>
        <v>5.6875</v>
      </c>
      <c r="BO16" s="5">
        <f>BN16</f>
        <v>5.6875</v>
      </c>
      <c r="BP16" s="9"/>
      <c r="BQ16" s="20">
        <v>5.1109999999999998</v>
      </c>
      <c r="BR16" s="20">
        <v>4.9000000000000004</v>
      </c>
      <c r="BS16" s="6">
        <f>(BQ16*0.75)+(BR16*0.25)</f>
        <v>5.0582499999999992</v>
      </c>
      <c r="BT16" s="6">
        <f>(BO16+BS16)/2</f>
        <v>5.3728749999999996</v>
      </c>
      <c r="BU16" s="22"/>
      <c r="BV16" s="6">
        <f>U16</f>
        <v>6</v>
      </c>
      <c r="BW16" s="6">
        <f>AL16</f>
        <v>5.9587500000000002</v>
      </c>
      <c r="BX16" s="6">
        <f>BC16</f>
        <v>6.8100000000000005</v>
      </c>
      <c r="BY16" s="6">
        <f>BT16</f>
        <v>5.3728749999999996</v>
      </c>
      <c r="BZ16" s="6">
        <f>AVERAGE(BV16:BY16)</f>
        <v>6.0354062500000003</v>
      </c>
    </row>
    <row r="17" spans="1:78">
      <c r="A17">
        <v>18</v>
      </c>
      <c r="B17" t="s">
        <v>113</v>
      </c>
      <c r="C17" t="s">
        <v>1</v>
      </c>
      <c r="D17" t="s">
        <v>2</v>
      </c>
      <c r="E17" t="s">
        <v>85</v>
      </c>
      <c r="F17" s="20">
        <v>3.8</v>
      </c>
      <c r="G17" s="20">
        <v>5.5</v>
      </c>
      <c r="H17" s="20">
        <v>5.5</v>
      </c>
      <c r="I17" s="20">
        <v>5</v>
      </c>
      <c r="J17" s="20">
        <v>5</v>
      </c>
      <c r="K17" s="20">
        <v>5</v>
      </c>
      <c r="L17" s="20">
        <v>5</v>
      </c>
      <c r="M17" s="20">
        <v>4.8</v>
      </c>
      <c r="N17" s="4">
        <f t="shared" si="0"/>
        <v>39.599999999999994</v>
      </c>
      <c r="O17" s="13">
        <f t="shared" si="1"/>
        <v>4.9499999999999993</v>
      </c>
      <c r="P17" s="5">
        <f t="shared" si="2"/>
        <v>4.9499999999999993</v>
      </c>
      <c r="Q17" s="9"/>
      <c r="R17" s="20">
        <v>7.1</v>
      </c>
      <c r="S17" s="20">
        <v>4.3</v>
      </c>
      <c r="T17" s="6">
        <f t="shared" si="3"/>
        <v>6.3999999999999995</v>
      </c>
      <c r="U17" s="6">
        <f t="shared" si="4"/>
        <v>5.6749999999999989</v>
      </c>
      <c r="V17" s="22"/>
      <c r="W17" s="20">
        <v>4.8</v>
      </c>
      <c r="X17" s="20">
        <v>5.6</v>
      </c>
      <c r="Y17" s="20">
        <v>6</v>
      </c>
      <c r="Z17" s="20">
        <v>6.4</v>
      </c>
      <c r="AA17" s="20">
        <v>5.8</v>
      </c>
      <c r="AB17" s="20">
        <v>6</v>
      </c>
      <c r="AC17" s="20">
        <v>7.3</v>
      </c>
      <c r="AD17" s="20">
        <v>5.5</v>
      </c>
      <c r="AE17" s="4">
        <f t="shared" si="5"/>
        <v>47.399999999999991</v>
      </c>
      <c r="AF17" s="13">
        <f t="shared" si="6"/>
        <v>5.9249999999999989</v>
      </c>
      <c r="AG17" s="5">
        <f t="shared" si="7"/>
        <v>5.9249999999999989</v>
      </c>
      <c r="AH17" s="9"/>
      <c r="AI17" s="20">
        <v>5.88</v>
      </c>
      <c r="AJ17" s="20">
        <v>5.7</v>
      </c>
      <c r="AK17" s="6">
        <f t="shared" si="8"/>
        <v>5.835</v>
      </c>
      <c r="AL17" s="6">
        <f t="shared" si="9"/>
        <v>5.879999999999999</v>
      </c>
      <c r="AM17" s="22"/>
      <c r="AN17" s="20">
        <v>4.8</v>
      </c>
      <c r="AO17" s="20">
        <v>6.9</v>
      </c>
      <c r="AP17" s="20">
        <v>6.8</v>
      </c>
      <c r="AQ17" s="20">
        <v>6.7</v>
      </c>
      <c r="AR17" s="20">
        <v>6.3</v>
      </c>
      <c r="AS17" s="20">
        <v>6.2</v>
      </c>
      <c r="AT17" s="20">
        <v>7.2</v>
      </c>
      <c r="AU17" s="20">
        <v>6.1</v>
      </c>
      <c r="AV17" s="4">
        <f t="shared" si="10"/>
        <v>51.000000000000007</v>
      </c>
      <c r="AW17" s="13">
        <f t="shared" si="11"/>
        <v>6.3750000000000009</v>
      </c>
      <c r="AX17" s="5">
        <f t="shared" si="12"/>
        <v>6.3750000000000009</v>
      </c>
      <c r="AY17" s="9"/>
      <c r="AZ17" s="20">
        <v>7.35</v>
      </c>
      <c r="BA17" s="20">
        <v>5.4</v>
      </c>
      <c r="BB17" s="6">
        <f t="shared" si="13"/>
        <v>6.8624999999999989</v>
      </c>
      <c r="BC17" s="6">
        <f t="shared" si="14"/>
        <v>6.6187500000000004</v>
      </c>
      <c r="BD17" s="22"/>
      <c r="BE17" s="20">
        <v>4</v>
      </c>
      <c r="BF17" s="20">
        <v>5</v>
      </c>
      <c r="BG17" s="20">
        <v>5</v>
      </c>
      <c r="BH17" s="20">
        <v>5.7</v>
      </c>
      <c r="BI17" s="20">
        <v>6.4</v>
      </c>
      <c r="BJ17" s="20">
        <v>5.5</v>
      </c>
      <c r="BK17" s="20">
        <v>6.9</v>
      </c>
      <c r="BL17" s="20">
        <v>6.6</v>
      </c>
      <c r="BM17" s="4">
        <f t="shared" si="15"/>
        <v>45.1</v>
      </c>
      <c r="BN17" s="13">
        <f t="shared" si="16"/>
        <v>5.6375000000000002</v>
      </c>
      <c r="BO17" s="5">
        <f t="shared" si="17"/>
        <v>5.6375000000000002</v>
      </c>
      <c r="BP17" s="9"/>
      <c r="BQ17" s="20">
        <v>6.25</v>
      </c>
      <c r="BR17" s="20">
        <v>5.9</v>
      </c>
      <c r="BS17" s="6">
        <f t="shared" si="18"/>
        <v>6.1624999999999996</v>
      </c>
      <c r="BT17" s="6">
        <f t="shared" si="19"/>
        <v>5.9</v>
      </c>
      <c r="BU17" s="22"/>
      <c r="BV17" s="6">
        <f t="shared" si="20"/>
        <v>5.6749999999999989</v>
      </c>
      <c r="BW17" s="6">
        <f t="shared" si="21"/>
        <v>5.879999999999999</v>
      </c>
      <c r="BX17" s="6">
        <f t="shared" si="22"/>
        <v>6.6187500000000004</v>
      </c>
      <c r="BY17" s="6">
        <f t="shared" si="23"/>
        <v>5.9</v>
      </c>
      <c r="BZ17" s="6">
        <f t="shared" si="24"/>
        <v>6.0184374999999992</v>
      </c>
    </row>
  </sheetData>
  <mergeCells count="13">
    <mergeCell ref="BE5:BO5"/>
    <mergeCell ref="BQ5:BS5"/>
    <mergeCell ref="BV5:BX5"/>
    <mergeCell ref="H1:M1"/>
    <mergeCell ref="Y1:AF1"/>
    <mergeCell ref="AP1:AW1"/>
    <mergeCell ref="BG1:BN1"/>
    <mergeCell ref="F5:P5"/>
    <mergeCell ref="R5:T5"/>
    <mergeCell ref="W5:AG5"/>
    <mergeCell ref="AI5:AK5"/>
    <mergeCell ref="AN5:AX5"/>
    <mergeCell ref="AZ5:BB5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A10"/>
  <sheetViews>
    <sheetView workbookViewId="0">
      <selection activeCell="E10" sqref="E10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20.83203125" customWidth="1"/>
    <col min="4" max="4" width="14" customWidth="1"/>
    <col min="5" max="5" width="14.83203125" customWidth="1"/>
    <col min="6" max="16" width="5.6640625" customWidth="1"/>
    <col min="17" max="17" width="3.1640625" customWidth="1"/>
    <col min="18" max="20" width="5.6640625" customWidth="1"/>
    <col min="21" max="21" width="6.6640625" customWidth="1"/>
    <col min="22" max="22" width="3.1640625" customWidth="1"/>
    <col min="23" max="33" width="5.6640625" customWidth="1"/>
    <col min="34" max="34" width="3.1640625" customWidth="1"/>
    <col min="35" max="37" width="5.6640625" customWidth="1"/>
    <col min="38" max="38" width="6.6640625" customWidth="1"/>
    <col min="39" max="39" width="3.1640625" customWidth="1"/>
    <col min="40" max="50" width="5.6640625" customWidth="1"/>
    <col min="51" max="51" width="3.1640625" customWidth="1"/>
    <col min="52" max="54" width="5.6640625" customWidth="1"/>
    <col min="55" max="55" width="6.6640625" customWidth="1"/>
    <col min="56" max="56" width="3.1640625" customWidth="1"/>
    <col min="57" max="67" width="5.6640625" customWidth="1"/>
    <col min="68" max="68" width="3.1640625" customWidth="1"/>
    <col min="69" max="71" width="5.6640625" customWidth="1"/>
    <col min="72" max="72" width="6.6640625" customWidth="1"/>
    <col min="73" max="73" width="3.1640625" customWidth="1"/>
    <col min="74" max="78" width="6.6640625" customWidth="1"/>
    <col min="79" max="79" width="11.5" customWidth="1"/>
  </cols>
  <sheetData>
    <row r="1" spans="1:79">
      <c r="A1" t="s">
        <v>79</v>
      </c>
      <c r="D1" s="21" t="s">
        <v>180</v>
      </c>
      <c r="F1" s="38" t="s">
        <v>180</v>
      </c>
      <c r="G1" s="38"/>
      <c r="H1" s="52">
        <f>E1</f>
        <v>0</v>
      </c>
      <c r="I1" s="52"/>
      <c r="J1" s="52"/>
      <c r="K1" s="52"/>
      <c r="L1" s="52"/>
      <c r="M1" s="52"/>
      <c r="N1" s="38"/>
      <c r="O1" s="38"/>
      <c r="Q1" s="9"/>
      <c r="V1" s="22"/>
      <c r="W1" t="s">
        <v>181</v>
      </c>
      <c r="Y1" s="52">
        <f>E2</f>
        <v>0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182</v>
      </c>
      <c r="AP1" s="52">
        <f>E3</f>
        <v>0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128</v>
      </c>
      <c r="BG1" s="52">
        <f>E4</f>
        <v>0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42285.510821759257</v>
      </c>
    </row>
    <row r="2" spans="1:79">
      <c r="A2" s="1" t="s">
        <v>81</v>
      </c>
      <c r="B2" s="1"/>
      <c r="D2" t="s">
        <v>181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42285.510821759257</v>
      </c>
    </row>
    <row r="3" spans="1:79">
      <c r="A3" s="1"/>
      <c r="B3" s="1"/>
      <c r="D3" t="s">
        <v>182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>
      <c r="A4" t="s">
        <v>233</v>
      </c>
      <c r="C4" s="21" t="s">
        <v>12</v>
      </c>
      <c r="D4" s="21" t="s">
        <v>128</v>
      </c>
      <c r="E4" s="21"/>
      <c r="Q4" s="9"/>
      <c r="V4" s="22"/>
      <c r="AH4" s="9"/>
      <c r="AM4" s="22"/>
      <c r="AY4" s="9"/>
      <c r="BD4" s="22"/>
      <c r="BP4" s="9"/>
      <c r="BU4" s="22"/>
    </row>
    <row r="5" spans="1:79">
      <c r="F5" s="53" t="s">
        <v>175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177</v>
      </c>
      <c r="S5" s="53"/>
      <c r="T5" s="53"/>
      <c r="U5" s="39" t="s">
        <v>178</v>
      </c>
      <c r="V5" s="22"/>
      <c r="W5" s="53" t="s">
        <v>175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177</v>
      </c>
      <c r="AJ5" s="53"/>
      <c r="AK5" s="53"/>
      <c r="AL5" s="39" t="s">
        <v>178</v>
      </c>
      <c r="AM5" s="22"/>
      <c r="AN5" s="53" t="s">
        <v>175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177</v>
      </c>
      <c r="BA5" s="53"/>
      <c r="BB5" s="53"/>
      <c r="BC5" s="39" t="s">
        <v>178</v>
      </c>
      <c r="BD5" s="22"/>
      <c r="BE5" s="53" t="s">
        <v>175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177</v>
      </c>
      <c r="BR5" s="53"/>
      <c r="BS5" s="53"/>
      <c r="BT5" s="39" t="s">
        <v>178</v>
      </c>
      <c r="BU5" s="22"/>
      <c r="BV5" s="53" t="s">
        <v>183</v>
      </c>
      <c r="BW5" s="53"/>
      <c r="BX5" s="53"/>
      <c r="BY5" s="39"/>
      <c r="BZ5" s="39" t="s">
        <v>187</v>
      </c>
    </row>
    <row r="6" spans="1:79" s="39" customFormat="1">
      <c r="A6" s="39" t="s">
        <v>165</v>
      </c>
      <c r="B6" s="39" t="s">
        <v>166</v>
      </c>
      <c r="C6" s="39" t="s">
        <v>167</v>
      </c>
      <c r="D6" s="39" t="s">
        <v>168</v>
      </c>
      <c r="E6" s="39" t="s">
        <v>169</v>
      </c>
      <c r="F6" s="39" t="s">
        <v>173</v>
      </c>
      <c r="G6" s="39" t="s">
        <v>206</v>
      </c>
      <c r="H6" s="39" t="s">
        <v>211</v>
      </c>
      <c r="I6" s="39" t="s">
        <v>229</v>
      </c>
      <c r="J6" s="39" t="s">
        <v>230</v>
      </c>
      <c r="K6" s="39" t="s">
        <v>231</v>
      </c>
      <c r="L6" s="39" t="s">
        <v>189</v>
      </c>
      <c r="M6" s="39" t="s">
        <v>232</v>
      </c>
      <c r="N6" s="39" t="s">
        <v>221</v>
      </c>
      <c r="O6" s="39" t="s">
        <v>222</v>
      </c>
      <c r="P6" s="39" t="s">
        <v>174</v>
      </c>
      <c r="Q6" s="24"/>
      <c r="R6" s="39" t="s">
        <v>176</v>
      </c>
      <c r="S6" s="39" t="s">
        <v>217</v>
      </c>
      <c r="T6" s="39" t="s">
        <v>174</v>
      </c>
      <c r="U6" s="39" t="s">
        <v>179</v>
      </c>
      <c r="V6" s="23"/>
      <c r="W6" s="39" t="s">
        <v>173</v>
      </c>
      <c r="X6" s="39" t="s">
        <v>206</v>
      </c>
      <c r="Y6" s="39" t="s">
        <v>211</v>
      </c>
      <c r="Z6" s="39" t="s">
        <v>229</v>
      </c>
      <c r="AA6" s="39" t="s">
        <v>230</v>
      </c>
      <c r="AB6" s="39" t="s">
        <v>231</v>
      </c>
      <c r="AC6" s="39" t="s">
        <v>189</v>
      </c>
      <c r="AD6" s="39" t="s">
        <v>232</v>
      </c>
      <c r="AE6" s="39" t="s">
        <v>221</v>
      </c>
      <c r="AF6" s="39" t="s">
        <v>222</v>
      </c>
      <c r="AG6" s="39" t="s">
        <v>174</v>
      </c>
      <c r="AH6" s="24"/>
      <c r="AI6" s="39" t="s">
        <v>176</v>
      </c>
      <c r="AJ6" s="39" t="s">
        <v>217</v>
      </c>
      <c r="AK6" s="39" t="s">
        <v>174</v>
      </c>
      <c r="AL6" s="39" t="s">
        <v>179</v>
      </c>
      <c r="AM6" s="23"/>
      <c r="AN6" s="39" t="s">
        <v>173</v>
      </c>
      <c r="AO6" s="39" t="s">
        <v>206</v>
      </c>
      <c r="AP6" s="39" t="s">
        <v>211</v>
      </c>
      <c r="AQ6" s="39" t="s">
        <v>229</v>
      </c>
      <c r="AR6" s="39" t="s">
        <v>230</v>
      </c>
      <c r="AS6" s="39" t="s">
        <v>231</v>
      </c>
      <c r="AT6" s="39" t="s">
        <v>189</v>
      </c>
      <c r="AU6" s="39" t="s">
        <v>232</v>
      </c>
      <c r="AV6" s="39" t="s">
        <v>221</v>
      </c>
      <c r="AW6" s="39" t="s">
        <v>222</v>
      </c>
      <c r="AX6" s="39" t="s">
        <v>174</v>
      </c>
      <c r="AY6" s="24"/>
      <c r="AZ6" s="39" t="s">
        <v>176</v>
      </c>
      <c r="BA6" s="39" t="s">
        <v>217</v>
      </c>
      <c r="BB6" s="39" t="s">
        <v>174</v>
      </c>
      <c r="BC6" s="39" t="s">
        <v>179</v>
      </c>
      <c r="BD6" s="23"/>
      <c r="BE6" s="39" t="s">
        <v>173</v>
      </c>
      <c r="BF6" s="39" t="s">
        <v>206</v>
      </c>
      <c r="BG6" s="39" t="s">
        <v>211</v>
      </c>
      <c r="BH6" s="39" t="s">
        <v>229</v>
      </c>
      <c r="BI6" s="39" t="s">
        <v>230</v>
      </c>
      <c r="BJ6" s="39" t="s">
        <v>231</v>
      </c>
      <c r="BK6" s="39" t="s">
        <v>189</v>
      </c>
      <c r="BL6" s="39" t="s">
        <v>232</v>
      </c>
      <c r="BM6" s="39" t="s">
        <v>221</v>
      </c>
      <c r="BN6" s="39" t="s">
        <v>222</v>
      </c>
      <c r="BO6" s="39" t="s">
        <v>174</v>
      </c>
      <c r="BP6" s="24"/>
      <c r="BQ6" s="39" t="s">
        <v>176</v>
      </c>
      <c r="BR6" s="39" t="s">
        <v>217</v>
      </c>
      <c r="BS6" s="39" t="s">
        <v>174</v>
      </c>
      <c r="BT6" s="39" t="s">
        <v>179</v>
      </c>
      <c r="BU6" s="23"/>
      <c r="BV6" s="39" t="s">
        <v>184</v>
      </c>
      <c r="BW6" s="39" t="s">
        <v>185</v>
      </c>
      <c r="BX6" s="39" t="s">
        <v>186</v>
      </c>
      <c r="BY6" s="36" t="s">
        <v>129</v>
      </c>
      <c r="BZ6" s="39" t="s">
        <v>174</v>
      </c>
      <c r="CA6" s="39" t="s">
        <v>245</v>
      </c>
    </row>
    <row r="7" spans="1:79">
      <c r="Q7" s="9"/>
      <c r="V7" s="22"/>
      <c r="AH7" s="9"/>
      <c r="AM7" s="22"/>
      <c r="AY7" s="9"/>
      <c r="BD7" s="22"/>
      <c r="BP7" s="9"/>
      <c r="BU7" s="22"/>
    </row>
    <row r="8" spans="1:79">
      <c r="A8" s="15">
        <v>65</v>
      </c>
      <c r="B8" t="s">
        <v>10</v>
      </c>
      <c r="C8" t="s">
        <v>13</v>
      </c>
      <c r="D8" t="s">
        <v>145</v>
      </c>
      <c r="E8" t="s">
        <v>100</v>
      </c>
      <c r="F8" s="20">
        <v>4.5</v>
      </c>
      <c r="G8" s="20">
        <v>5.5</v>
      </c>
      <c r="H8" s="20">
        <v>6</v>
      </c>
      <c r="I8" s="20">
        <v>6</v>
      </c>
      <c r="J8" s="20">
        <v>5.3</v>
      </c>
      <c r="K8" s="20">
        <v>4.8</v>
      </c>
      <c r="L8" s="20">
        <v>5.5</v>
      </c>
      <c r="M8" s="20">
        <v>4.8</v>
      </c>
      <c r="N8" s="4">
        <f>SUM(F8:M8)</f>
        <v>42.4</v>
      </c>
      <c r="O8" s="13">
        <f>N8/8</f>
        <v>5.3</v>
      </c>
      <c r="P8" s="5">
        <f>O8</f>
        <v>5.3</v>
      </c>
      <c r="Q8" s="9"/>
      <c r="R8" s="20">
        <v>8.4</v>
      </c>
      <c r="S8" s="20">
        <v>4.3</v>
      </c>
      <c r="T8" s="6">
        <f>(R8*0.75)+(S8*0.25)</f>
        <v>7.3750000000000009</v>
      </c>
      <c r="U8" s="6">
        <f>(P8+T8)/2</f>
        <v>6.3375000000000004</v>
      </c>
      <c r="V8" s="22"/>
      <c r="W8" s="20">
        <v>4.8</v>
      </c>
      <c r="X8" s="20">
        <v>5</v>
      </c>
      <c r="Y8" s="20">
        <v>5.5</v>
      </c>
      <c r="Z8" s="20">
        <v>5.4</v>
      </c>
      <c r="AA8" s="20">
        <v>5.8</v>
      </c>
      <c r="AB8" s="20">
        <v>6.4</v>
      </c>
      <c r="AC8" s="20">
        <v>6</v>
      </c>
      <c r="AD8" s="20">
        <v>5</v>
      </c>
      <c r="AE8" s="4">
        <f>SUM(W8:AD8)</f>
        <v>43.900000000000006</v>
      </c>
      <c r="AF8" s="13">
        <f>AE8/8</f>
        <v>5.4875000000000007</v>
      </c>
      <c r="AG8" s="5">
        <f>AF8</f>
        <v>5.4875000000000007</v>
      </c>
      <c r="AH8" s="9"/>
      <c r="AI8" s="20">
        <v>6.45</v>
      </c>
      <c r="AJ8" s="20">
        <v>4.9000000000000004</v>
      </c>
      <c r="AK8" s="6">
        <f>(AI8*0.75)+(AJ8*0.25)</f>
        <v>6.0625</v>
      </c>
      <c r="AL8" s="6">
        <f>(AG8+AK8)/2</f>
        <v>5.7750000000000004</v>
      </c>
      <c r="AM8" s="22"/>
      <c r="AN8" s="20">
        <v>3.2</v>
      </c>
      <c r="AO8" s="20">
        <v>7.1</v>
      </c>
      <c r="AP8" s="20">
        <v>6.1</v>
      </c>
      <c r="AQ8" s="20">
        <v>6.3</v>
      </c>
      <c r="AR8" s="20">
        <v>6.2</v>
      </c>
      <c r="AS8" s="20">
        <v>6.1</v>
      </c>
      <c r="AT8" s="20">
        <v>7.1</v>
      </c>
      <c r="AU8" s="20">
        <v>6</v>
      </c>
      <c r="AV8" s="4">
        <f>SUM(AN8:AU8)</f>
        <v>48.1</v>
      </c>
      <c r="AW8" s="13">
        <f>AV8/8</f>
        <v>6.0125000000000002</v>
      </c>
      <c r="AX8" s="5">
        <f>AW8</f>
        <v>6.0125000000000002</v>
      </c>
      <c r="AY8" s="9"/>
      <c r="AZ8" s="20">
        <v>7.83</v>
      </c>
      <c r="BA8" s="20">
        <v>5.2</v>
      </c>
      <c r="BB8" s="6">
        <f>(AZ8*0.75)+(BA8*0.25)</f>
        <v>7.1725000000000003</v>
      </c>
      <c r="BC8" s="6">
        <f>(AX8+BB8)/2</f>
        <v>6.5925000000000002</v>
      </c>
      <c r="BD8" s="22"/>
      <c r="BE8" s="20">
        <v>4.5</v>
      </c>
      <c r="BF8" s="20">
        <v>5.5</v>
      </c>
      <c r="BG8" s="20">
        <v>5.3</v>
      </c>
      <c r="BH8" s="20">
        <v>5.2</v>
      </c>
      <c r="BI8" s="20">
        <v>7</v>
      </c>
      <c r="BJ8" s="20">
        <v>7</v>
      </c>
      <c r="BK8" s="20">
        <v>7</v>
      </c>
      <c r="BL8" s="20">
        <v>6.8</v>
      </c>
      <c r="BM8" s="4">
        <f>SUM(BE8:BL8)</f>
        <v>48.3</v>
      </c>
      <c r="BN8" s="13">
        <f>BM8/8</f>
        <v>6.0374999999999996</v>
      </c>
      <c r="BO8" s="5">
        <f>BN8</f>
        <v>6.0374999999999996</v>
      </c>
      <c r="BP8" s="9"/>
      <c r="BQ8" s="20">
        <v>7.8879999999999999</v>
      </c>
      <c r="BR8" s="20">
        <v>5.2</v>
      </c>
      <c r="BS8" s="6">
        <f>(BQ8*0.75)+(BR8*0.25)</f>
        <v>7.2160000000000002</v>
      </c>
      <c r="BT8" s="6">
        <f>(BO8+BS8)/2</f>
        <v>6.6267499999999995</v>
      </c>
      <c r="BU8" s="22"/>
      <c r="BV8" s="6">
        <f>U8</f>
        <v>6.3375000000000004</v>
      </c>
      <c r="BW8" s="6">
        <f>AL8</f>
        <v>5.7750000000000004</v>
      </c>
      <c r="BX8" s="6">
        <f>BC8</f>
        <v>6.5925000000000002</v>
      </c>
      <c r="BY8" s="6">
        <f>BT8</f>
        <v>6.6267499999999995</v>
      </c>
      <c r="BZ8" s="6">
        <f>AVERAGE(BV8:BY8)</f>
        <v>6.3329374999999999</v>
      </c>
      <c r="CA8">
        <v>1</v>
      </c>
    </row>
    <row r="9" spans="1:79">
      <c r="A9" s="15">
        <v>82</v>
      </c>
      <c r="B9" t="s">
        <v>125</v>
      </c>
      <c r="C9" t="s">
        <v>155</v>
      </c>
      <c r="D9" t="s">
        <v>50</v>
      </c>
      <c r="E9" t="s">
        <v>123</v>
      </c>
      <c r="F9" s="20">
        <v>4.5</v>
      </c>
      <c r="G9" s="20">
        <v>6</v>
      </c>
      <c r="H9" s="20">
        <v>5.2</v>
      </c>
      <c r="I9" s="20">
        <v>5.3</v>
      </c>
      <c r="J9" s="20">
        <v>4.8</v>
      </c>
      <c r="K9" s="20">
        <v>4.8</v>
      </c>
      <c r="L9" s="20">
        <v>5</v>
      </c>
      <c r="M9" s="20">
        <v>4</v>
      </c>
      <c r="N9" s="4">
        <f t="shared" ref="N9:N10" si="0">SUM(F9:M9)</f>
        <v>39.6</v>
      </c>
      <c r="O9" s="13">
        <f t="shared" ref="O9:O10" si="1">N9/8</f>
        <v>4.95</v>
      </c>
      <c r="P9" s="5">
        <f t="shared" ref="P9:P10" si="2">O9</f>
        <v>4.95</v>
      </c>
      <c r="Q9" s="9"/>
      <c r="R9" s="20">
        <v>7.7</v>
      </c>
      <c r="S9" s="20">
        <v>4</v>
      </c>
      <c r="T9" s="6">
        <f t="shared" ref="T9:T10" si="3">(R9*0.75)+(S9*0.25)</f>
        <v>6.7750000000000004</v>
      </c>
      <c r="U9" s="6">
        <f t="shared" ref="U9:U10" si="4">(P9+T9)/2</f>
        <v>5.8625000000000007</v>
      </c>
      <c r="V9" s="22"/>
      <c r="W9" s="20">
        <v>5.4</v>
      </c>
      <c r="X9" s="20">
        <v>7</v>
      </c>
      <c r="Y9" s="20">
        <v>5.6</v>
      </c>
      <c r="Z9" s="20">
        <v>5.2</v>
      </c>
      <c r="AA9" s="20">
        <v>6</v>
      </c>
      <c r="AB9" s="20">
        <v>5.8</v>
      </c>
      <c r="AC9" s="20">
        <v>6</v>
      </c>
      <c r="AD9" s="20">
        <v>5.2</v>
      </c>
      <c r="AE9" s="4">
        <f t="shared" ref="AE9:AE10" si="5">SUM(W9:AD9)</f>
        <v>46.2</v>
      </c>
      <c r="AF9" s="13">
        <f t="shared" ref="AF9:AF10" si="6">AE9/8</f>
        <v>5.7750000000000004</v>
      </c>
      <c r="AG9" s="5">
        <f t="shared" ref="AG9:AG10" si="7">AF9</f>
        <v>5.7750000000000004</v>
      </c>
      <c r="AH9" s="9"/>
      <c r="AI9" s="20">
        <v>6.38</v>
      </c>
      <c r="AJ9" s="20">
        <v>5</v>
      </c>
      <c r="AK9" s="6">
        <f t="shared" ref="AK9:AK10" si="8">(AI9*0.75)+(AJ9*0.25)</f>
        <v>6.0350000000000001</v>
      </c>
      <c r="AL9" s="6">
        <f t="shared" ref="AL9:AL10" si="9">(AG9+AK9)/2</f>
        <v>5.9050000000000002</v>
      </c>
      <c r="AM9" s="22"/>
      <c r="AN9" s="20">
        <v>5.3</v>
      </c>
      <c r="AO9" s="20">
        <v>6.4</v>
      </c>
      <c r="AP9" s="20">
        <v>5.9</v>
      </c>
      <c r="AQ9" s="20">
        <v>6.2</v>
      </c>
      <c r="AR9" s="20">
        <v>5.2</v>
      </c>
      <c r="AS9" s="20">
        <v>5.2</v>
      </c>
      <c r="AT9" s="20">
        <v>6.2</v>
      </c>
      <c r="AU9" s="20">
        <v>5.7</v>
      </c>
      <c r="AV9" s="4">
        <f t="shared" ref="AV9:AV10" si="10">SUM(AN9:AU9)</f>
        <v>46.100000000000009</v>
      </c>
      <c r="AW9" s="13">
        <f t="shared" ref="AW9:AW10" si="11">AV9/8</f>
        <v>5.7625000000000011</v>
      </c>
      <c r="AX9" s="5">
        <f t="shared" ref="AX9:AX10" si="12">AW9</f>
        <v>5.7625000000000011</v>
      </c>
      <c r="AY9" s="9"/>
      <c r="AZ9" s="20">
        <v>6.84</v>
      </c>
      <c r="BA9" s="20">
        <v>5</v>
      </c>
      <c r="BB9" s="6">
        <f t="shared" ref="BB9:BB10" si="13">(AZ9*0.75)+(BA9*0.25)</f>
        <v>6.38</v>
      </c>
      <c r="BC9" s="6">
        <f t="shared" ref="BC9:BC10" si="14">(AX9+BB9)/2</f>
        <v>6.0712500000000009</v>
      </c>
      <c r="BD9" s="22"/>
      <c r="BE9" s="20">
        <v>5</v>
      </c>
      <c r="BF9" s="20">
        <v>5</v>
      </c>
      <c r="BG9" s="20">
        <v>4.8</v>
      </c>
      <c r="BH9" s="20">
        <v>6</v>
      </c>
      <c r="BI9" s="20">
        <v>6.4</v>
      </c>
      <c r="BJ9" s="20">
        <v>6</v>
      </c>
      <c r="BK9" s="20">
        <v>6</v>
      </c>
      <c r="BL9" s="20">
        <v>5.8</v>
      </c>
      <c r="BM9" s="4">
        <f t="shared" ref="BM9:BM10" si="15">SUM(BE9:BL9)</f>
        <v>45</v>
      </c>
      <c r="BN9" s="13">
        <f t="shared" ref="BN9:BN10" si="16">BM9/8</f>
        <v>5.625</v>
      </c>
      <c r="BO9" s="5">
        <f t="shared" ref="BO9:BO10" si="17">BN9</f>
        <v>5.625</v>
      </c>
      <c r="BP9" s="9"/>
      <c r="BQ9" s="20">
        <v>6.1</v>
      </c>
      <c r="BR9" s="20">
        <v>4.5</v>
      </c>
      <c r="BS9" s="6">
        <f t="shared" ref="BS9:BS10" si="18">(BQ9*0.75)+(BR9*0.25)</f>
        <v>5.6999999999999993</v>
      </c>
      <c r="BT9" s="6">
        <f t="shared" ref="BT9:BT10" si="19">(BO9+BS9)/2</f>
        <v>5.6624999999999996</v>
      </c>
      <c r="BU9" s="22"/>
      <c r="BV9" s="6">
        <f t="shared" ref="BV9:BV10" si="20">U9</f>
        <v>5.8625000000000007</v>
      </c>
      <c r="BW9" s="6">
        <f t="shared" ref="BW9:BW10" si="21">AL9</f>
        <v>5.9050000000000002</v>
      </c>
      <c r="BX9" s="6">
        <f t="shared" ref="BX9:BX10" si="22">BC9</f>
        <v>6.0712500000000009</v>
      </c>
      <c r="BY9" s="6">
        <f t="shared" ref="BY9:BY10" si="23">BT9</f>
        <v>5.6624999999999996</v>
      </c>
      <c r="BZ9" s="6">
        <f t="shared" ref="BZ9:BZ10" si="24">AVERAGE(BV9:BY9)</f>
        <v>5.8753125000000015</v>
      </c>
      <c r="CA9">
        <v>2</v>
      </c>
    </row>
    <row r="10" spans="1:79">
      <c r="A10" s="15">
        <v>26</v>
      </c>
      <c r="B10" t="s">
        <v>127</v>
      </c>
      <c r="C10" t="s">
        <v>14</v>
      </c>
      <c r="D10" t="s">
        <v>15</v>
      </c>
      <c r="E10" t="s">
        <v>82</v>
      </c>
      <c r="F10" s="20">
        <v>5.3</v>
      </c>
      <c r="G10" s="20">
        <v>5</v>
      </c>
      <c r="H10" s="20">
        <v>6.5</v>
      </c>
      <c r="I10" s="20">
        <v>6</v>
      </c>
      <c r="J10" s="20">
        <v>5</v>
      </c>
      <c r="K10" s="20">
        <v>4.8</v>
      </c>
      <c r="L10" s="20">
        <v>5.5</v>
      </c>
      <c r="M10" s="20">
        <v>4</v>
      </c>
      <c r="N10" s="4">
        <f t="shared" si="0"/>
        <v>42.1</v>
      </c>
      <c r="O10" s="13">
        <f t="shared" si="1"/>
        <v>5.2625000000000002</v>
      </c>
      <c r="P10" s="5">
        <f t="shared" si="2"/>
        <v>5.2625000000000002</v>
      </c>
      <c r="Q10" s="9"/>
      <c r="R10" s="20">
        <v>7.7</v>
      </c>
      <c r="S10" s="20">
        <v>4.4000000000000004</v>
      </c>
      <c r="T10" s="6">
        <f t="shared" si="3"/>
        <v>6.875</v>
      </c>
      <c r="U10" s="6">
        <f t="shared" si="4"/>
        <v>6.0687499999999996</v>
      </c>
      <c r="V10" s="22"/>
      <c r="W10" s="20">
        <v>5.2</v>
      </c>
      <c r="X10" s="20">
        <v>0</v>
      </c>
      <c r="Y10" s="20">
        <v>6.2</v>
      </c>
      <c r="Z10" s="20">
        <v>5.8</v>
      </c>
      <c r="AA10" s="20">
        <v>6</v>
      </c>
      <c r="AB10" s="20">
        <v>6</v>
      </c>
      <c r="AC10" s="20">
        <v>6.4</v>
      </c>
      <c r="AD10" s="20">
        <v>5.2</v>
      </c>
      <c r="AE10" s="4">
        <f t="shared" si="5"/>
        <v>40.800000000000004</v>
      </c>
      <c r="AF10" s="13">
        <f t="shared" si="6"/>
        <v>5.1000000000000005</v>
      </c>
      <c r="AG10" s="5">
        <f t="shared" si="7"/>
        <v>5.1000000000000005</v>
      </c>
      <c r="AH10" s="9"/>
      <c r="AI10" s="20">
        <v>6.8</v>
      </c>
      <c r="AJ10" s="20">
        <v>5.6</v>
      </c>
      <c r="AK10" s="6">
        <f t="shared" si="8"/>
        <v>6.5</v>
      </c>
      <c r="AL10" s="6">
        <f t="shared" si="9"/>
        <v>5.8000000000000007</v>
      </c>
      <c r="AM10" s="22"/>
      <c r="AN10" s="20">
        <v>3.1</v>
      </c>
      <c r="AO10" s="20">
        <v>0</v>
      </c>
      <c r="AP10" s="20">
        <v>4.2</v>
      </c>
      <c r="AQ10" s="20">
        <v>5.0999999999999996</v>
      </c>
      <c r="AR10" s="20">
        <v>5.0999999999999996</v>
      </c>
      <c r="AS10" s="20">
        <v>5.0999999999999996</v>
      </c>
      <c r="AT10" s="20">
        <v>6.2</v>
      </c>
      <c r="AU10" s="20">
        <v>5.7</v>
      </c>
      <c r="AV10" s="4">
        <f t="shared" si="10"/>
        <v>34.5</v>
      </c>
      <c r="AW10" s="13">
        <f t="shared" si="11"/>
        <v>4.3125</v>
      </c>
      <c r="AX10" s="5">
        <f t="shared" si="12"/>
        <v>4.3125</v>
      </c>
      <c r="AY10" s="9"/>
      <c r="AZ10" s="20">
        <v>6.82</v>
      </c>
      <c r="BA10" s="20">
        <v>5.2</v>
      </c>
      <c r="BB10" s="6">
        <f t="shared" si="13"/>
        <v>6.415</v>
      </c>
      <c r="BC10" s="6">
        <f t="shared" si="14"/>
        <v>5.3637499999999996</v>
      </c>
      <c r="BD10" s="22"/>
      <c r="BE10" s="20">
        <v>5</v>
      </c>
      <c r="BF10" s="20">
        <v>0</v>
      </c>
      <c r="BG10" s="20">
        <v>4.5</v>
      </c>
      <c r="BH10" s="20">
        <v>5.5</v>
      </c>
      <c r="BI10" s="20">
        <v>6.7</v>
      </c>
      <c r="BJ10" s="20">
        <v>6</v>
      </c>
      <c r="BK10" s="20">
        <v>6</v>
      </c>
      <c r="BL10" s="20">
        <v>6</v>
      </c>
      <c r="BM10" s="4">
        <f t="shared" si="15"/>
        <v>39.700000000000003</v>
      </c>
      <c r="BN10" s="13">
        <f t="shared" si="16"/>
        <v>4.9625000000000004</v>
      </c>
      <c r="BO10" s="5">
        <f t="shared" si="17"/>
        <v>4.9625000000000004</v>
      </c>
      <c r="BP10" s="9"/>
      <c r="BQ10" s="20">
        <v>6.2</v>
      </c>
      <c r="BR10" s="20">
        <v>5.7</v>
      </c>
      <c r="BS10" s="6">
        <f t="shared" si="18"/>
        <v>6.0750000000000002</v>
      </c>
      <c r="BT10" s="6">
        <f t="shared" si="19"/>
        <v>5.5187500000000007</v>
      </c>
      <c r="BU10" s="22"/>
      <c r="BV10" s="6">
        <f t="shared" si="20"/>
        <v>6.0687499999999996</v>
      </c>
      <c r="BW10" s="6">
        <f t="shared" si="21"/>
        <v>5.8000000000000007</v>
      </c>
      <c r="BX10" s="6">
        <f t="shared" si="22"/>
        <v>5.3637499999999996</v>
      </c>
      <c r="BY10" s="6">
        <f t="shared" si="23"/>
        <v>5.5187500000000007</v>
      </c>
      <c r="BZ10" s="6">
        <f t="shared" si="24"/>
        <v>5.6878125000000006</v>
      </c>
      <c r="CA10">
        <v>3</v>
      </c>
    </row>
  </sheetData>
  <mergeCells count="13">
    <mergeCell ref="BE5:BO5"/>
    <mergeCell ref="BQ5:BS5"/>
    <mergeCell ref="BV5:BX5"/>
    <mergeCell ref="H1:M1"/>
    <mergeCell ref="Y1:AF1"/>
    <mergeCell ref="AP1:AW1"/>
    <mergeCell ref="BG1:BN1"/>
    <mergeCell ref="F5:P5"/>
    <mergeCell ref="R5:T5"/>
    <mergeCell ref="W5:AG5"/>
    <mergeCell ref="AI5:AK5"/>
    <mergeCell ref="AN5:AX5"/>
    <mergeCell ref="AZ5:BB5"/>
  </mergeCells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Q15"/>
  <sheetViews>
    <sheetView workbookViewId="0">
      <pane xSplit="5" topLeftCell="AN1" activePane="topRight" state="frozen"/>
      <selection pane="topRight" activeCell="AQ10" sqref="AQ10"/>
    </sheetView>
  </sheetViews>
  <sheetFormatPr baseColWidth="10" defaultColWidth="8.83203125" defaultRowHeight="12"/>
  <cols>
    <col min="1" max="1" width="5.5" customWidth="1"/>
    <col min="2" max="2" width="21.33203125" customWidth="1"/>
    <col min="3" max="3" width="18.83203125" customWidth="1"/>
    <col min="4" max="4" width="16.83203125" bestFit="1" customWidth="1"/>
    <col min="5" max="5" width="20.83203125" bestFit="1" customWidth="1"/>
    <col min="6" max="11" width="5.6640625" customWidth="1"/>
    <col min="12" max="12" width="6.6640625" customWidth="1"/>
    <col min="13" max="13" width="3.5" customWidth="1"/>
    <col min="14" max="19" width="5.6640625" customWidth="1"/>
    <col min="20" max="20" width="6.6640625" customWidth="1"/>
    <col min="21" max="21" width="3.1640625" customWidth="1"/>
    <col min="22" max="27" width="5.6640625" customWidth="1"/>
    <col min="28" max="28" width="6.6640625" customWidth="1"/>
    <col min="29" max="29" width="3.1640625" customWidth="1"/>
    <col min="30" max="35" width="5.6640625" customWidth="1"/>
    <col min="36" max="36" width="6.6640625" customWidth="1"/>
    <col min="37" max="37" width="3.1640625" customWidth="1"/>
    <col min="38" max="42" width="8.6640625" customWidth="1"/>
    <col min="43" max="43" width="11.5" customWidth="1"/>
  </cols>
  <sheetData>
    <row r="1" spans="1:43">
      <c r="A1" t="s">
        <v>79</v>
      </c>
      <c r="D1" t="s">
        <v>180</v>
      </c>
      <c r="F1" t="s">
        <v>180</v>
      </c>
      <c r="H1">
        <f>E1</f>
        <v>0</v>
      </c>
      <c r="K1" s="52"/>
      <c r="L1" s="52"/>
      <c r="M1" s="22"/>
      <c r="N1" t="s">
        <v>181</v>
      </c>
      <c r="P1">
        <f>E2</f>
        <v>0</v>
      </c>
      <c r="S1" s="52"/>
      <c r="T1" s="52"/>
      <c r="U1" s="25"/>
      <c r="V1" t="s">
        <v>182</v>
      </c>
      <c r="X1">
        <f>E3</f>
        <v>0</v>
      </c>
      <c r="AA1" s="52"/>
      <c r="AB1" s="52"/>
      <c r="AC1" s="22"/>
      <c r="AD1" t="s">
        <v>182</v>
      </c>
      <c r="AF1">
        <f>E4</f>
        <v>0</v>
      </c>
      <c r="AI1" s="52"/>
      <c r="AJ1" s="52"/>
      <c r="AK1" s="22"/>
      <c r="AQ1" s="7">
        <f ca="1">NOW()</f>
        <v>42285.510821759257</v>
      </c>
    </row>
    <row r="2" spans="1:43">
      <c r="A2" s="1" t="s">
        <v>81</v>
      </c>
      <c r="D2" t="s">
        <v>181</v>
      </c>
      <c r="M2" s="22"/>
      <c r="U2" s="25"/>
      <c r="AC2" s="22"/>
      <c r="AK2" s="22"/>
      <c r="AQ2" s="8">
        <f ca="1">NOW()</f>
        <v>42285.510821759257</v>
      </c>
    </row>
    <row r="3" spans="1:43">
      <c r="A3" s="1"/>
      <c r="D3" t="s">
        <v>182</v>
      </c>
      <c r="M3" s="22"/>
      <c r="U3" s="25"/>
      <c r="AC3" s="22"/>
      <c r="AK3" s="22"/>
      <c r="AQ3" s="8"/>
    </row>
    <row r="4" spans="1:43">
      <c r="A4" t="s">
        <v>234</v>
      </c>
      <c r="C4" s="21" t="s">
        <v>148</v>
      </c>
      <c r="D4" s="21" t="s">
        <v>128</v>
      </c>
      <c r="E4" s="21"/>
      <c r="M4" s="22"/>
      <c r="U4" s="25"/>
      <c r="AC4" s="22"/>
      <c r="AK4" s="22"/>
    </row>
    <row r="5" spans="1:43">
      <c r="F5" s="2"/>
      <c r="G5" s="2"/>
      <c r="H5" s="2"/>
      <c r="I5" s="2"/>
      <c r="J5" s="2"/>
      <c r="K5" s="2"/>
      <c r="L5" s="2" t="s">
        <v>196</v>
      </c>
      <c r="M5" s="22"/>
      <c r="N5" s="2"/>
      <c r="O5" s="2"/>
      <c r="P5" s="2"/>
      <c r="Q5" s="2"/>
      <c r="R5" s="2"/>
      <c r="S5" s="2"/>
      <c r="T5" s="2" t="s">
        <v>196</v>
      </c>
      <c r="U5" s="22"/>
      <c r="V5" s="2"/>
      <c r="W5" s="2"/>
      <c r="X5" s="2"/>
      <c r="Y5" s="2"/>
      <c r="Z5" s="2"/>
      <c r="AA5" s="2"/>
      <c r="AB5" s="2" t="s">
        <v>196</v>
      </c>
      <c r="AC5" s="22"/>
      <c r="AD5" s="39"/>
      <c r="AE5" s="39"/>
      <c r="AF5" s="39"/>
      <c r="AG5" s="39"/>
      <c r="AH5" s="39"/>
      <c r="AI5" s="39"/>
      <c r="AJ5" s="39" t="s">
        <v>196</v>
      </c>
      <c r="AK5" s="22"/>
      <c r="AL5" s="53" t="s">
        <v>183</v>
      </c>
      <c r="AM5" s="53"/>
      <c r="AN5" s="53"/>
      <c r="AO5" s="39"/>
      <c r="AP5" s="2" t="s">
        <v>187</v>
      </c>
    </row>
    <row r="6" spans="1:43" s="2" customFormat="1">
      <c r="A6" s="2" t="s">
        <v>165</v>
      </c>
      <c r="B6" s="2" t="s">
        <v>166</v>
      </c>
      <c r="C6" s="2" t="s">
        <v>167</v>
      </c>
      <c r="D6" s="2" t="s">
        <v>168</v>
      </c>
      <c r="E6" s="2" t="s">
        <v>169</v>
      </c>
      <c r="F6" s="36" t="s">
        <v>176</v>
      </c>
      <c r="G6" s="2" t="s">
        <v>205</v>
      </c>
      <c r="H6" s="36" t="s">
        <v>257</v>
      </c>
      <c r="I6" s="36" t="s">
        <v>217</v>
      </c>
      <c r="J6" s="2" t="s">
        <v>167</v>
      </c>
      <c r="K6" s="2" t="s">
        <v>174</v>
      </c>
      <c r="L6" s="2" t="s">
        <v>179</v>
      </c>
      <c r="M6" s="23"/>
      <c r="N6" s="36" t="s">
        <v>176</v>
      </c>
      <c r="O6" s="31" t="s">
        <v>205</v>
      </c>
      <c r="P6" s="36" t="s">
        <v>257</v>
      </c>
      <c r="Q6" s="36" t="s">
        <v>217</v>
      </c>
      <c r="R6" s="31" t="s">
        <v>167</v>
      </c>
      <c r="S6" s="31" t="s">
        <v>174</v>
      </c>
      <c r="T6" s="2" t="s">
        <v>179</v>
      </c>
      <c r="U6" s="23"/>
      <c r="V6" s="36" t="s">
        <v>176</v>
      </c>
      <c r="W6" s="31" t="s">
        <v>205</v>
      </c>
      <c r="X6" s="36" t="s">
        <v>257</v>
      </c>
      <c r="Y6" s="36" t="s">
        <v>217</v>
      </c>
      <c r="Z6" s="31" t="s">
        <v>167</v>
      </c>
      <c r="AA6" s="31" t="s">
        <v>174</v>
      </c>
      <c r="AB6" s="2" t="s">
        <v>179</v>
      </c>
      <c r="AC6" s="23"/>
      <c r="AD6" s="36" t="s">
        <v>176</v>
      </c>
      <c r="AE6" s="39" t="s">
        <v>205</v>
      </c>
      <c r="AF6" s="36" t="s">
        <v>257</v>
      </c>
      <c r="AG6" s="36" t="s">
        <v>217</v>
      </c>
      <c r="AH6" s="39" t="s">
        <v>167</v>
      </c>
      <c r="AI6" s="39" t="s">
        <v>174</v>
      </c>
      <c r="AJ6" s="39" t="s">
        <v>179</v>
      </c>
      <c r="AK6" s="23"/>
      <c r="AL6" s="2" t="s">
        <v>184</v>
      </c>
      <c r="AM6" s="2" t="s">
        <v>185</v>
      </c>
      <c r="AN6" s="2" t="s">
        <v>186</v>
      </c>
      <c r="AO6" s="36" t="s">
        <v>129</v>
      </c>
      <c r="AP6" s="2" t="s">
        <v>174</v>
      </c>
      <c r="AQ6" s="2" t="s">
        <v>188</v>
      </c>
    </row>
    <row r="7" spans="1:43">
      <c r="M7" s="22"/>
      <c r="U7" s="22"/>
      <c r="AC7" s="22"/>
      <c r="AK7" s="22"/>
    </row>
    <row r="8" spans="1:43">
      <c r="A8">
        <v>58</v>
      </c>
      <c r="B8" s="21" t="s">
        <v>152</v>
      </c>
      <c r="C8" s="9"/>
      <c r="D8" s="9"/>
      <c r="E8" s="9"/>
      <c r="F8" s="9"/>
      <c r="G8" s="10"/>
      <c r="H8" s="10"/>
      <c r="I8" s="10"/>
      <c r="J8" s="10"/>
      <c r="K8" s="11"/>
      <c r="L8" s="11"/>
      <c r="M8" s="22"/>
      <c r="N8" s="9"/>
      <c r="O8" s="10"/>
      <c r="P8" s="10"/>
      <c r="Q8" s="10"/>
      <c r="R8" s="10"/>
      <c r="S8" s="11"/>
      <c r="T8" s="11"/>
      <c r="U8" s="22"/>
      <c r="V8" s="9"/>
      <c r="W8" s="10"/>
      <c r="X8" s="10"/>
      <c r="Y8" s="10"/>
      <c r="Z8" s="10"/>
      <c r="AA8" s="11"/>
      <c r="AB8" s="11"/>
      <c r="AC8" s="22"/>
      <c r="AD8" s="9"/>
      <c r="AE8" s="10"/>
      <c r="AF8" s="10"/>
      <c r="AG8" s="10"/>
      <c r="AH8" s="10"/>
      <c r="AI8" s="11"/>
      <c r="AJ8" s="11"/>
      <c r="AK8" s="22"/>
      <c r="AL8" s="11"/>
      <c r="AM8" s="11"/>
      <c r="AN8" s="11"/>
      <c r="AO8" s="11"/>
      <c r="AP8" s="11"/>
      <c r="AQ8" s="9"/>
    </row>
    <row r="9" spans="1:43">
      <c r="A9">
        <v>2</v>
      </c>
      <c r="B9" s="21" t="s">
        <v>94</v>
      </c>
      <c r="C9" t="s">
        <v>150</v>
      </c>
      <c r="D9" t="s">
        <v>151</v>
      </c>
      <c r="E9" t="s">
        <v>149</v>
      </c>
      <c r="F9" s="20">
        <v>6.9</v>
      </c>
      <c r="G9" s="20">
        <v>6.8</v>
      </c>
      <c r="H9" s="33">
        <f>(F9*0.7)+(G9*0.3)</f>
        <v>6.87</v>
      </c>
      <c r="I9" s="34">
        <v>4.9000000000000004</v>
      </c>
      <c r="J9" s="20">
        <v>5.3</v>
      </c>
      <c r="K9" s="6">
        <f>(H9*0.5)+(I9*0.25)+(J9*0.25)</f>
        <v>5.9850000000000003</v>
      </c>
      <c r="L9" s="6">
        <f>K9</f>
        <v>5.9850000000000003</v>
      </c>
      <c r="M9" s="22"/>
      <c r="N9" s="20">
        <v>6.63</v>
      </c>
      <c r="O9" s="20">
        <v>8.8000000000000007</v>
      </c>
      <c r="P9" s="33">
        <f>(N9*0.7)+(O9*0.3)</f>
        <v>7.2810000000000006</v>
      </c>
      <c r="Q9" s="34">
        <v>6.2</v>
      </c>
      <c r="R9" s="20">
        <v>5.4</v>
      </c>
      <c r="S9" s="6">
        <f>(P9*0.5)+(Q9*0.25)+(R9*0.25)</f>
        <v>6.5404999999999998</v>
      </c>
      <c r="T9" s="6">
        <f>S9</f>
        <v>6.5404999999999998</v>
      </c>
      <c r="U9" s="22"/>
      <c r="V9" s="20">
        <v>6.4</v>
      </c>
      <c r="W9" s="20">
        <v>6.8</v>
      </c>
      <c r="X9" s="33">
        <f>(V9*0.7)+(W9*0.3)</f>
        <v>6.52</v>
      </c>
      <c r="Y9" s="34">
        <v>6.8</v>
      </c>
      <c r="Z9" s="20">
        <v>4.5999999999999996</v>
      </c>
      <c r="AA9" s="6">
        <f>(X9*0.5)+(Y9*0.25)+(Z9*0.25)</f>
        <v>6.1099999999999994</v>
      </c>
      <c r="AB9" s="6">
        <f>AA9</f>
        <v>6.1099999999999994</v>
      </c>
      <c r="AC9" s="22"/>
      <c r="AD9" s="20">
        <v>7.0709999999999997</v>
      </c>
      <c r="AE9" s="20">
        <v>7.6</v>
      </c>
      <c r="AF9" s="33">
        <f>(AD9*0.7)+(AE9*0.3)</f>
        <v>7.2296999999999993</v>
      </c>
      <c r="AG9" s="34">
        <v>6.8</v>
      </c>
      <c r="AH9" s="20">
        <v>3.5</v>
      </c>
      <c r="AI9" s="6">
        <f>(AF9*0.5)+(AG9*0.25)+(AH9*0.25)</f>
        <v>6.1898499999999999</v>
      </c>
      <c r="AJ9" s="6">
        <f>AI9</f>
        <v>6.1898499999999999</v>
      </c>
      <c r="AK9" s="22"/>
      <c r="AL9" s="6">
        <f>L9</f>
        <v>5.9850000000000003</v>
      </c>
      <c r="AM9" s="6">
        <f>T9</f>
        <v>6.5404999999999998</v>
      </c>
      <c r="AN9" s="6">
        <f>AB9</f>
        <v>6.1099999999999994</v>
      </c>
      <c r="AO9" s="6">
        <f>AJ9</f>
        <v>6.1898499999999999</v>
      </c>
      <c r="AP9" s="6">
        <f>AVERAGE(AL9:AO9)</f>
        <v>6.2063375000000001</v>
      </c>
      <c r="AQ9">
        <v>2</v>
      </c>
    </row>
    <row r="10" spans="1:43">
      <c r="A10">
        <v>29</v>
      </c>
      <c r="B10" s="21" t="s">
        <v>131</v>
      </c>
      <c r="C10" s="9"/>
      <c r="D10" s="9"/>
      <c r="E10" s="9"/>
      <c r="F10" s="9"/>
      <c r="G10" s="10"/>
      <c r="H10" s="10"/>
      <c r="I10" s="10"/>
      <c r="J10" s="10"/>
      <c r="K10" s="11"/>
      <c r="L10" s="11"/>
      <c r="M10" s="22"/>
      <c r="N10" s="9"/>
      <c r="O10" s="10"/>
      <c r="P10" s="10"/>
      <c r="Q10" s="10"/>
      <c r="R10" s="10"/>
      <c r="S10" s="11"/>
      <c r="T10" s="11"/>
      <c r="U10" s="22"/>
      <c r="V10" s="9"/>
      <c r="W10" s="10"/>
      <c r="X10" s="10"/>
      <c r="Y10" s="10"/>
      <c r="Z10" s="10"/>
      <c r="AA10" s="11"/>
      <c r="AB10" s="11"/>
      <c r="AC10" s="22"/>
      <c r="AD10" s="9"/>
      <c r="AE10" s="10"/>
      <c r="AF10" s="10"/>
      <c r="AG10" s="10"/>
      <c r="AH10" s="10"/>
      <c r="AI10" s="11"/>
      <c r="AJ10" s="11"/>
      <c r="AK10" s="22"/>
      <c r="AL10" s="11"/>
      <c r="AM10" s="11"/>
      <c r="AN10" s="11"/>
      <c r="AO10" s="11"/>
      <c r="AP10" s="11"/>
      <c r="AQ10" s="9"/>
    </row>
    <row r="11" spans="1:43">
      <c r="A11">
        <v>35</v>
      </c>
      <c r="B11" s="21" t="s">
        <v>68</v>
      </c>
      <c r="C11" t="s">
        <v>134</v>
      </c>
      <c r="D11" t="s">
        <v>135</v>
      </c>
      <c r="E11" t="s">
        <v>69</v>
      </c>
      <c r="F11" s="20">
        <v>7</v>
      </c>
      <c r="G11" s="20">
        <v>5.6</v>
      </c>
      <c r="H11" s="33">
        <f>(F11*0.7)+(G11*0.3)</f>
        <v>6.5799999999999992</v>
      </c>
      <c r="I11" s="34">
        <v>5.8</v>
      </c>
      <c r="J11" s="20">
        <v>5.7</v>
      </c>
      <c r="K11" s="6">
        <f>(H11*0.5)+(I11*0.25)+(J11*0.25)</f>
        <v>6.1649999999999991</v>
      </c>
      <c r="L11" s="6">
        <f>K11</f>
        <v>6.1649999999999991</v>
      </c>
      <c r="M11" s="22"/>
      <c r="N11" s="20">
        <v>6.81</v>
      </c>
      <c r="O11" s="20">
        <v>6.4</v>
      </c>
      <c r="P11" s="33">
        <f>(N11*0.7)+(O11*0.3)</f>
        <v>6.6869999999999994</v>
      </c>
      <c r="Q11" s="34">
        <v>6.5</v>
      </c>
      <c r="R11" s="20">
        <v>6.6</v>
      </c>
      <c r="S11" s="6">
        <f>(P11*0.5)+(Q11*0.25)+(R11*0.25)</f>
        <v>6.6184999999999992</v>
      </c>
      <c r="T11" s="6">
        <f>S11</f>
        <v>6.6184999999999992</v>
      </c>
      <c r="U11" s="22"/>
      <c r="V11" s="20">
        <v>6.15</v>
      </c>
      <c r="W11" s="20">
        <v>5.6</v>
      </c>
      <c r="X11" s="33">
        <f>(V11*0.7)+(W11*0.3)</f>
        <v>5.9849999999999994</v>
      </c>
      <c r="Y11" s="34">
        <v>6</v>
      </c>
      <c r="Z11" s="20">
        <v>5.3</v>
      </c>
      <c r="AA11" s="6">
        <f>(X11*0.5)+(Y11*0.25)+(Z11*0.25)</f>
        <v>5.8174999999999999</v>
      </c>
      <c r="AB11" s="6">
        <f>AA11</f>
        <v>5.8174999999999999</v>
      </c>
      <c r="AC11" s="22"/>
      <c r="AD11" s="20">
        <v>6.9370000000000003</v>
      </c>
      <c r="AE11" s="20">
        <v>6.4</v>
      </c>
      <c r="AF11" s="33">
        <f>(AD11*0.7)+(AE11*0.3)</f>
        <v>6.7759</v>
      </c>
      <c r="AG11" s="34">
        <v>6.3</v>
      </c>
      <c r="AH11" s="20">
        <v>5.5</v>
      </c>
      <c r="AI11" s="6">
        <f>(AF11*0.5)+(AG11*0.25)+(AH11*0.25)</f>
        <v>6.3379500000000002</v>
      </c>
      <c r="AJ11" s="6">
        <f>AI11</f>
        <v>6.3379500000000002</v>
      </c>
      <c r="AK11" s="22"/>
      <c r="AL11" s="6">
        <f>L11</f>
        <v>6.1649999999999991</v>
      </c>
      <c r="AM11" s="6">
        <f>T11</f>
        <v>6.6184999999999992</v>
      </c>
      <c r="AN11" s="6">
        <f>AB11</f>
        <v>5.8174999999999999</v>
      </c>
      <c r="AO11" s="6">
        <f>AJ11</f>
        <v>6.3379500000000002</v>
      </c>
      <c r="AP11" s="6">
        <f>AVERAGE(AL11:AO11)</f>
        <v>6.2347374999999996</v>
      </c>
      <c r="AQ11">
        <v>1</v>
      </c>
    </row>
    <row r="13" spans="1:43">
      <c r="B13" s="21"/>
    </row>
    <row r="14" spans="1:43">
      <c r="B14" s="15"/>
    </row>
    <row r="15" spans="1:43">
      <c r="B15" s="15"/>
    </row>
  </sheetData>
  <mergeCells count="5">
    <mergeCell ref="AL5:AN5"/>
    <mergeCell ref="K1:L1"/>
    <mergeCell ref="S1:T1"/>
    <mergeCell ref="AA1:AB1"/>
    <mergeCell ref="AI1:AJ1"/>
  </mergeCells>
  <phoneticPr fontId="3" type="noConversion"/>
  <pageMargins left="0.75" right="0.75" top="1" bottom="1" header="0.5" footer="0.5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Open Ind C1</vt:lpstr>
      <vt:lpstr>Adv Ind C2</vt:lpstr>
      <vt:lpstr>Inter Ind C3</vt:lpstr>
      <vt:lpstr>Nov Ind C4</vt:lpstr>
      <vt:lpstr>PreNov Ind C5</vt:lpstr>
      <vt:lpstr>Prel Ind C6A</vt:lpstr>
      <vt:lpstr>Prel Ind C6B</vt:lpstr>
      <vt:lpstr>Prel Ind C6 Int</vt:lpstr>
      <vt:lpstr>Open PDD C10</vt:lpstr>
      <vt:lpstr>PDD W C11A</vt:lpstr>
      <vt:lpstr>PDD W C11B</vt:lpstr>
      <vt:lpstr>PDD W C11 Int</vt:lpstr>
      <vt:lpstr>PDD Barrel C30A</vt:lpstr>
      <vt:lpstr>PDD Barrel C30B</vt:lpstr>
      <vt:lpstr>PDD Barrel C30C</vt:lpstr>
      <vt:lpstr>PDD Barrel C30Int</vt:lpstr>
      <vt:lpstr>Open Sq C21</vt:lpstr>
      <vt:lpstr>Adv Sq C22</vt:lpstr>
      <vt:lpstr>Nov Sq C23</vt:lpstr>
      <vt:lpstr>Prel Sq C25</vt:lpstr>
      <vt:lpstr>Prel Sq C25Int</vt:lpstr>
      <vt:lpstr>Barrel Sq C30</vt:lpstr>
    </vt:vector>
  </TitlesOfParts>
  <Company>MTA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Krystle Lander</cp:lastModifiedBy>
  <cp:lastPrinted>2015-09-27T04:56:49Z</cp:lastPrinted>
  <dcterms:created xsi:type="dcterms:W3CDTF">2005-11-26T19:15:05Z</dcterms:created>
  <dcterms:modified xsi:type="dcterms:W3CDTF">2015-10-08T01:17:26Z</dcterms:modified>
</cp:coreProperties>
</file>